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9210" activeTab="0"/>
  </bookViews>
  <sheets>
    <sheet name="บัญชีสรุปโครงการพัฒนา" sheetId="1" r:id="rId1"/>
    <sheet name="Sheet2" sheetId="2" r:id="rId2"/>
    <sheet name="Sheet3" sheetId="3" r:id="rId3"/>
    <sheet name="รายงานความเข้ากันได้" sheetId="4" state="hidden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<sst xmlns="http://schemas.openxmlformats.org/spreadsheetml/2006/main" count="386" uniqueCount="208">
  <si>
    <t>(บาท)</t>
  </si>
  <si>
    <t>รายรับ</t>
  </si>
  <si>
    <t>ประมาณการ</t>
  </si>
  <si>
    <t>หมายเหตุ</t>
  </si>
  <si>
    <t>(+) มากกว่า</t>
  </si>
  <si>
    <t>(-)น้อยกว่า</t>
  </si>
  <si>
    <t>1.  หมวดภาษีอากร</t>
  </si>
  <si>
    <t>ภาษีโรงเรือนและที่ดิน</t>
  </si>
  <si>
    <t>ภาษีบำรุงท้องที่</t>
  </si>
  <si>
    <t>ภาษีป้าย</t>
  </si>
  <si>
    <t>อากรฆ่าสัตว์</t>
  </si>
  <si>
    <t>ภาษีสุรา</t>
  </si>
  <si>
    <t>ภาษีสรรพสามิต</t>
  </si>
  <si>
    <t>ภาษีธุรกิจเฉพาะ</t>
  </si>
  <si>
    <t>ค่าภาคหลวงปิโตรเลียม</t>
  </si>
  <si>
    <t>ค่าภาคหลวงแร่</t>
  </si>
  <si>
    <t>ก. รายได้ภาษีอากร</t>
  </si>
  <si>
    <t>ค่าธรรมเนียมจดทะเบียนสิทธิและ</t>
  </si>
  <si>
    <t>นิติกรรมที่ดิน</t>
  </si>
  <si>
    <t>ก. รายได้ที่มิใช่ภาษีอากร</t>
  </si>
  <si>
    <t>ค่าธรรมเนียมโรงฆ่าสัตว์</t>
  </si>
  <si>
    <t>ค่าธรรมเนียมโรงพักสัตว์</t>
  </si>
  <si>
    <t>ค่าธรรมเนียมประทับตรารับรองให้</t>
  </si>
  <si>
    <t>จำหน่ายเนื้อสัตว์</t>
  </si>
  <si>
    <t>ค่าธรรมเนียมใบอนุญาตการพนัน</t>
  </si>
  <si>
    <t>ค่าธรรมเนียมใบอนุญาตขายสุรา/ยาสูบ</t>
  </si>
  <si>
    <t>ค่าธรรมเนียมควบคุมอาคาร</t>
  </si>
  <si>
    <t>ค่าธรรมเนียมเก็บตลาดนัด</t>
  </si>
  <si>
    <t>ค่าธรรมเนียมเก็บขนขยะมูลฝอย</t>
  </si>
  <si>
    <t>ค่าธรรมเนียมงานทะเบียนราษฎร์</t>
  </si>
  <si>
    <t>ค่าปรับผิดสัญญา</t>
  </si>
  <si>
    <t>ค่าใบอนุญาตประกอบการค้าที่เป็น</t>
  </si>
  <si>
    <t>ค่าใบอนุญาตเข้าขายของในตลาดสด</t>
  </si>
  <si>
    <t>ค่าใบอนุญาตจัดตั้งสถานที่จำหน่ายหรือ</t>
  </si>
  <si>
    <t>สะสมอาหาร</t>
  </si>
  <si>
    <t>ค่าใบอนุญาตแต่งผม</t>
  </si>
  <si>
    <t>ค่าใบอนุญาตใช้สถานที่แต่งผม</t>
  </si>
  <si>
    <t>ค่าใบอนุญาตใช้เครื่องขยายเสียง</t>
  </si>
  <si>
    <t>ค่าใบอนุญาตใช้สถานที่เป็นตลาดเอกชน</t>
  </si>
  <si>
    <t>ค่าใบอนุญาตให้จำหน่ายสินค้าในที่</t>
  </si>
  <si>
    <t>หรือทางสาธารณะ</t>
  </si>
  <si>
    <t>ค่าธรรมเนียมปิดโปรยติดตั้ง</t>
  </si>
  <si>
    <t>แผ่นประกาศหรือแผ่นปลิวเพื่อการค้า</t>
  </si>
  <si>
    <t>หรือไม่เป็นการค้า</t>
  </si>
  <si>
    <t>ค่าใบอนุญาตอื่นๆ</t>
  </si>
  <si>
    <t>2. หมวดรายได้จากทรัพย์สิน</t>
  </si>
  <si>
    <t>ค่าเช่าตลาด</t>
  </si>
  <si>
    <t>ค่าดอกเบี้ยเงินฝากธนาคาร</t>
  </si>
  <si>
    <t>ค่าดอกเบี้ยเงินฝาก กสท.</t>
  </si>
  <si>
    <t>ค่าเช่าที่ทิ้งขยะ</t>
  </si>
  <si>
    <t>ค่าเช่าที่ตั้งวางขายของในตลาด</t>
  </si>
  <si>
    <t>ค่าเช่าห้องน้ำ</t>
  </si>
  <si>
    <t>ค่าเช่าหรือบริการสถานที่</t>
  </si>
  <si>
    <t>3. หมวดรายได้เบ็ดเตล็ด</t>
  </si>
  <si>
    <t>ค่าขายแบบแปลน</t>
  </si>
  <si>
    <t>ค่าจำหน่ายแบบพิมพ์และคำร้อง</t>
  </si>
  <si>
    <t>ค่ารับรองสำเนาเอกสาร</t>
  </si>
  <si>
    <t>เงินที่มีผู้อุทิศให้</t>
  </si>
  <si>
    <t>รายได้เบ็ดเตล็ดอื่นๆ</t>
  </si>
  <si>
    <t>ค.เงินช่วยเหลือ</t>
  </si>
  <si>
    <t>1. เงินอุดหนุน</t>
  </si>
  <si>
    <t>2.2 รายจ่ายจำแนกตามแผนงาน</t>
  </si>
  <si>
    <t>ด้านบริหารทั่วไป</t>
  </si>
  <si>
    <t>แผนงานบริหารทั่วไป</t>
  </si>
  <si>
    <t>แผนงานรักษาความสงบฯ</t>
  </si>
  <si>
    <t>ด้านบริการชุมชนและสังคม</t>
  </si>
  <si>
    <t>แผนงานการศึกษา</t>
  </si>
  <si>
    <t>แผนงานสาธารณสุข</t>
  </si>
  <si>
    <t>แผนงานสังคมสงเคราะห์</t>
  </si>
  <si>
    <t>แผนงานเคหะและชุมชน</t>
  </si>
  <si>
    <t>แผนงานสร้างความเข้มแข็งของชุมชน</t>
  </si>
  <si>
    <t>แผนงานการศึกษาวัฒนาธรรมและ</t>
  </si>
  <si>
    <t>นันทนาการ</t>
  </si>
  <si>
    <t>ด้านการเศรษฐกิจ</t>
  </si>
  <si>
    <t>แผนงานอุตสาหกรรมและการโยธา</t>
  </si>
  <si>
    <t>แผนงานการเกษตร</t>
  </si>
  <si>
    <t>แผนงานการพาณิชย์</t>
  </si>
  <si>
    <t>ด้านการดำเนินงานอื่น</t>
  </si>
  <si>
    <t>แผนงานงบกลาง</t>
  </si>
  <si>
    <t>2.3 รายจ่ายตามหมวดรายจ่าย</t>
  </si>
  <si>
    <t>ด้าน/แผนงาน</t>
  </si>
  <si>
    <t>หมวด</t>
  </si>
  <si>
    <t>รายจ่ายงบกลาง</t>
  </si>
  <si>
    <t>หมวดเงินเดือนและค่าจ้างประจำ</t>
  </si>
  <si>
    <t>หมวดค่าจ้างชั่วคราว</t>
  </si>
  <si>
    <t>หมวดค่าตอบแทนใช้สอยและวัสดุ</t>
  </si>
  <si>
    <t>หมวดค่าสาธารณูปโภค</t>
  </si>
  <si>
    <t>หมวดเงินอุดหนุน</t>
  </si>
  <si>
    <t>หมวดค่าครุภัณฑ์ที่ดินและสิ่งก่อสร้าง</t>
  </si>
  <si>
    <t>หมวดรายจ่ายอื่น</t>
  </si>
  <si>
    <t>2.4 รายการเงินอุดหนุนเฉพาะกิจเงินกู้ เงินจ่ายขาดเงินสะสม (รายจ่ายที่ไม่นำไปตั้งงบประมาณ)</t>
  </si>
  <si>
    <t>จ่ายจาก</t>
  </si>
  <si>
    <t>เงินจ่ายขาดเงินสะสม</t>
  </si>
  <si>
    <t>เงินประโยชน์ตอบแทนอื่น</t>
  </si>
  <si>
    <t>3. ภาระผูกพันในการก่อหนี้ผูกพันงบประมาณรายจ่ายประจำปี</t>
  </si>
  <si>
    <t>4. รายละเอียดรายจ่ายบางรายการที่จำเป็นต้องใช้ในการบริหารกิจการขององค์กรในปีงบประมาณ 2553</t>
  </si>
  <si>
    <t>ก. ค่าใช้จ่ายในการบริหารงานบุคคลากร</t>
  </si>
  <si>
    <t>เงินเดือน (รวมคณะผู้บริหารท้องถิ่น)</t>
  </si>
  <si>
    <t>เทศบาล</t>
  </si>
  <si>
    <t>รวม</t>
  </si>
  <si>
    <t>รายงานความเข้ากันได้สำหรับ รายละเอียดโครงการพัฒนา.xls</t>
  </si>
  <si>
    <t>ทำงานบน 17/4/2008 13:44</t>
  </si>
  <si>
    <t>อันตรายต่อสุขภาพ</t>
  </si>
  <si>
    <t>คุณลักษณะต่อไปนี้ในสมุดงานนี้ไม่ได้รับการสนับสนุนโดย Excel รุ่นก่อนหน้า คุณลักษณะเหล่านี้อาจสูญหายหรือลดความสามารถลงเมื่อคุณบันทึกสมุดงานนี้ในรูปแบบแฟ้มรุ่นก่อนหน้านี้</t>
  </si>
  <si>
    <t>ความไม่เข้ากันที่ไม่ร้ายแรง</t>
  </si>
  <si>
    <t>จำนวนที่เกิดขึ้น</t>
  </si>
  <si>
    <t>มีบางเซลล์หรือลักษณะในสมุดงานนี้มีการจัดรูปแบบที่ไม่ได้รับการสนับสนุนโดยรูปแบบแฟ้มที่เลือก รูปแบบเหล่านี้จะถูกแปลงเป็นรูปแบบที่ใกล้เคียงที่สุดที่มีอยู่</t>
  </si>
  <si>
    <t>รวมทั้งสิ้น</t>
  </si>
  <si>
    <t>-</t>
  </si>
  <si>
    <t>ตั้งจ่ายรวมทั้งสิ้น</t>
  </si>
  <si>
    <t>บาท</t>
  </si>
  <si>
    <t>ค่าจ้างประจำ</t>
  </si>
  <si>
    <t>ค่าจ้างชั่วคราว</t>
  </si>
  <si>
    <t>ค่ารักษาพยาบาล</t>
  </si>
  <si>
    <t>ค่าเช่าบ้าน</t>
  </si>
  <si>
    <t>ค่าช่วยเหลือบุตร</t>
  </si>
  <si>
    <t>ค่าช่วยเหลือการศึกษาบุตร</t>
  </si>
  <si>
    <t>ค่าป่วยการต่างๆ(สมาชิกสภาฯ)</t>
  </si>
  <si>
    <t>เงินประจำตำแหน่งต่างๆ</t>
  </si>
  <si>
    <t>เงินเบี้ยกันดาร</t>
  </si>
  <si>
    <t>เงินเพิ่มต่างๆ</t>
  </si>
  <si>
    <t>เงินประกันสังคม</t>
  </si>
  <si>
    <t>(รวมทุกประเภท)</t>
  </si>
  <si>
    <t>รวมเป็นเงินทั้งสิ้น</t>
  </si>
  <si>
    <t xml:space="preserve">*หมายเหตุ* คิดเป็นร้อยละ </t>
  </si>
  <si>
    <t>ชื่อโครงการ</t>
  </si>
  <si>
    <t>หน่วยงาน</t>
  </si>
  <si>
    <t>ที่รับผิดชอบ</t>
  </si>
  <si>
    <t>สำนักปลัด</t>
  </si>
  <si>
    <t>การศึกษา</t>
  </si>
  <si>
    <t>-4-</t>
  </si>
  <si>
    <t>-5-</t>
  </si>
  <si>
    <t>-6-</t>
  </si>
  <si>
    <t>-7-</t>
  </si>
  <si>
    <t>-8-</t>
  </si>
  <si>
    <t>-9-</t>
  </si>
  <si>
    <t>8:e19</t>
  </si>
  <si>
    <t>ปี 2554</t>
  </si>
  <si>
    <t>วิชาการ</t>
  </si>
  <si>
    <t>คลัง</t>
  </si>
  <si>
    <t>ช่าง</t>
  </si>
  <si>
    <t>สาธารณสุข</t>
  </si>
  <si>
    <t>สวัสดิการ</t>
  </si>
  <si>
    <t>จำนวนเงิน</t>
  </si>
  <si>
    <t>ปรากฏ</t>
  </si>
  <si>
    <t>ในแผนงาน</t>
  </si>
  <si>
    <t>ค่าเช่าที่วางของขาย</t>
  </si>
  <si>
    <t>รายการ</t>
  </si>
  <si>
    <t>เป็นเงิน(บาท)</t>
  </si>
  <si>
    <t>จ่ายขาดเงินสะสม</t>
  </si>
  <si>
    <t xml:space="preserve">เงินเดือน </t>
  </si>
  <si>
    <t>รับจริง</t>
  </si>
  <si>
    <t>จ่ายจริง</t>
  </si>
  <si>
    <t>เงินอุดหนุนทั่วไป</t>
  </si>
  <si>
    <t>เงินอุดหนุนทั่วไปที่ระบุวัตถุประสงค์</t>
  </si>
  <si>
    <t>เงินอุดหนุนธุรกิจเฉพาะ</t>
  </si>
  <si>
    <t>เงินอุดหนุนทั่วไป(ไทยเข้มแข็ง)</t>
  </si>
  <si>
    <t>ปี 2555</t>
  </si>
  <si>
    <t xml:space="preserve"> -</t>
  </si>
  <si>
    <t>เงินเดือนและค่าจ้างประจำ</t>
  </si>
  <si>
    <t>ค่าตอบแทนใช้สอยและวัสดุ</t>
  </si>
  <si>
    <t>ค่าครุภัณฑ์ที่ดินและสิ่งก่อสร้าง</t>
  </si>
  <si>
    <t>เงินอุดหนุนเฉพาะกิจ</t>
  </si>
  <si>
    <t>บริหารทั่วไป</t>
  </si>
  <si>
    <t>กองช่าง</t>
  </si>
  <si>
    <t>กองการศึกษา</t>
  </si>
  <si>
    <t>กองวิชาการ</t>
  </si>
  <si>
    <t>กองคลัง</t>
  </si>
  <si>
    <t>อุตสาหกรรมฯ</t>
  </si>
  <si>
    <t>ส่ง สมทบ กองทุน กบท.</t>
  </si>
  <si>
    <t>ปี 2556</t>
  </si>
  <si>
    <t>ภาษีมูลค่าเพิ่ม 1 ใน 9</t>
  </si>
  <si>
    <t>ภาษีมูลค่าเพิ่ม ตาม พรบ.</t>
  </si>
  <si>
    <t>ค่าเช่าอาคารจำหน่ายสินค้า</t>
  </si>
  <si>
    <t>2.1 รายรับปีงบประมาณ 2556 ประมาณการไว้รวมทั้งสิ้น</t>
  </si>
  <si>
    <t xml:space="preserve">เทศบาลมีภาระผูกพันงบประมาณรายจ่ายประจำปี 2556  กับ ก.ส.ท.  ตามสัญญาเลขที่ 879/37/2555   </t>
  </si>
  <si>
    <t>ลงวันที่  24  มกราคม  2555  โดยชำระในปีงบประมาณ 2556  เป็นการชำระงวดที่ 1</t>
  </si>
  <si>
    <t>4. รายละเอียดรายจ่ายบางรายการที่จำเป็นต้องใช้ในการบริหารกิจการขององค์กรในปีงบประมาณ 2556</t>
  </si>
  <si>
    <t>ค่าตอบแทนนอกเวลาราชการ</t>
  </si>
  <si>
    <t>เงินบำนาญ</t>
  </si>
  <si>
    <t>ข.รายจ่ายที่องค์กรใช้จ่ายในการพัฒนาองค์กร ปีงบประมาณ 2556</t>
  </si>
  <si>
    <t xml:space="preserve">จัดซื้อเก้าอี้ล้อเลื่อน  จำนวน  10 ตัว </t>
  </si>
  <si>
    <t>จัดซื้อเก้าอี้สำหรับผู้บริหาร จำนวน 1 ตัว</t>
  </si>
  <si>
    <t>จัดซื้อโต๊ะพับเอนกประสงค์สแตนเลส 10 ตัว</t>
  </si>
  <si>
    <t>จัดซื้อถังต้มน้ำไฟฟ้า 1 เครื่อง</t>
  </si>
  <si>
    <t>จัดซื้อเครื่องสำรองไฟ  1 เครื่อง</t>
  </si>
  <si>
    <t>จัดซื้อเครื่องเล่น DVD  1 เครื่อง</t>
  </si>
  <si>
    <t>จัดซื้อตู้เก็บเอกสาร 1 ตู้</t>
  </si>
  <si>
    <t>จัดซื้อเก้าอี้ทำงาน จำนวน 5 ตัว</t>
  </si>
  <si>
    <t>จัดซื้อโต๊ะอาหารเด็กพร้อมเก้าอี้ 10 ชุด</t>
  </si>
  <si>
    <t>จัดซื้อเครื่องทำน้ำเย็น จำนวน 2 เครื่อง</t>
  </si>
  <si>
    <t>จัดซื้อเครื่องปรับอากาศ 24000 บีทียู 3 ชุด</t>
  </si>
  <si>
    <t>1.  หมวดค่าธรรมเนียม ค่าปรับ</t>
  </si>
  <si>
    <t>และใบอนุญาต</t>
  </si>
  <si>
    <t>ภาษีและค่าธรรมเนียมรถยนต์และล้อเลื่อน</t>
  </si>
  <si>
    <t>เงินอุดหนุนไทยเข้มแข็ง</t>
  </si>
  <si>
    <t>จัดซื้อเก้าอี้พลาสติก จำนวน 200 ตัว</t>
  </si>
  <si>
    <t>โครงการก่อสร้างถนน คสล.ถนนรัตนโกสินทร์</t>
  </si>
  <si>
    <t>(หลังสถานีขนส่งผู้โดยสารชั่วคราว)</t>
  </si>
  <si>
    <t>เคหะชุมชน</t>
  </si>
  <si>
    <t>โครงการก่อสร้างระบบระบายน้ำถนน</t>
  </si>
  <si>
    <t>วุฒาธิคุณ  18</t>
  </si>
  <si>
    <t xml:space="preserve">โครงการก่อสร้างรางระบายน้ำ  </t>
  </si>
  <si>
    <t>ซอยบ้านเพ็ญ  1</t>
  </si>
  <si>
    <t>โครงการก่อสร้างถนน คสล.ซอยเหล่าสูง2</t>
  </si>
  <si>
    <r>
      <t>ค่าปรับผู้ละ</t>
    </r>
    <r>
      <rPr>
        <sz val="15"/>
        <color indexed="8"/>
        <rFont val="TH SarabunPSK"/>
        <family val="2"/>
      </rPr>
      <t>เมิดกฎหมายพ.ร.บ.จราจรทางบก</t>
    </r>
  </si>
  <si>
    <t>-3-</t>
  </si>
  <si>
    <t>ก. ค่าใช้จ่ายในการบริหารงานบุคลากร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</si>
</sst>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_-* #,##0.0_-;\-* #,##0.0_-;_-* &quot;-&quot;??_-;_-@_-"/>
    <numFmt numFmtId="212" formatCode="_-* #,##0_-;\-* #,##0_-;_-* &quot;-&quot;??_-;_-@_-"/>
    <numFmt numFmtId="213" formatCode="_-* #,##0.000_-;\-* #,##0.000_-;_-* &quot;-&quot;??_-;_-@_-"/>
    <numFmt numFmtId="214" formatCode="_-* #,##0.0000_-;\-* #,##0.0000_-;_-* &quot;-&quot;??_-;_-@_-"/>
    <numFmt numFmtId="215" formatCode="0.0"/>
    <numFmt numFmtId="216" formatCode="[$-41E]d\ mmmm\ yyyy"/>
    <numFmt numFmtId="217" formatCode="0.000"/>
    <numFmt numFmtId="218" formatCode="[&lt;=99999999][$-D000000]0\-####\-####;[$-D000000]#\-####\-####"/>
    <numFmt numFmtId="219" formatCode="[$-D000000]00\-0000000\-0"/>
    <numFmt numFmtId="220" formatCode="#,##0.0"/>
    <numFmt numFmtId="221" formatCode="&quot;ใช่&quot;;&quot;ใช่&quot;;&quot;ไม่ใช่&quot;"/>
    <numFmt numFmtId="222" formatCode="&quot;จริง&quot;;&quot;จริง&quot;;&quot;เท็จ&quot;"/>
    <numFmt numFmtId="223" formatCode="&quot;เปิด&quot;;&quot;เปิด&quot;;&quot;ปิด&quot;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ngsana New"/>
      <family val="1"/>
    </font>
    <font>
      <b/>
      <sz val="10"/>
      <name val="Arial"/>
      <family val="2"/>
    </font>
    <font>
      <sz val="16"/>
      <name val="Angsana New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name val="TH SarabunPSK"/>
      <family val="2"/>
    </font>
    <font>
      <sz val="16"/>
      <name val="Cordia New"/>
      <family val="2"/>
    </font>
    <font>
      <b/>
      <sz val="16"/>
      <name val="Cordia New"/>
      <family val="2"/>
    </font>
    <font>
      <sz val="16"/>
      <color indexed="8"/>
      <name val="Cordia New"/>
      <family val="2"/>
    </font>
    <font>
      <b/>
      <sz val="16"/>
      <color indexed="8"/>
      <name val="Cordia New"/>
      <family val="2"/>
    </font>
    <font>
      <sz val="15"/>
      <color indexed="8"/>
      <name val="Cordia New"/>
      <family val="2"/>
    </font>
    <font>
      <sz val="16"/>
      <color indexed="10"/>
      <name val="TH SarabunPSK"/>
      <family val="2"/>
    </font>
    <font>
      <sz val="16"/>
      <color indexed="10"/>
      <name val="Angsana New"/>
      <family val="1"/>
    </font>
    <font>
      <b/>
      <sz val="16"/>
      <color indexed="10"/>
      <name val="Angsana New"/>
      <family val="1"/>
    </font>
    <font>
      <sz val="15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1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2" applyNumberFormat="0" applyAlignment="0" applyProtection="0"/>
    <xf numFmtId="0" fontId="45" fillId="0" borderId="3" applyNumberFormat="0" applyFill="0" applyAlignment="0" applyProtection="0"/>
    <xf numFmtId="0" fontId="46" fillId="21" borderId="0" applyNumberFormat="0" applyBorder="0" applyAlignment="0" applyProtection="0"/>
    <xf numFmtId="0" fontId="47" fillId="22" borderId="1" applyNumberFormat="0" applyAlignment="0" applyProtection="0"/>
    <xf numFmtId="0" fontId="48" fillId="23" borderId="0" applyNumberFormat="0" applyBorder="0" applyAlignment="0" applyProtection="0"/>
    <xf numFmtId="0" fontId="49" fillId="0" borderId="4" applyNumberFormat="0" applyFill="0" applyAlignment="0" applyProtection="0"/>
    <xf numFmtId="0" fontId="50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51" fillId="19" borderId="5" applyNumberFormat="0" applyAlignment="0" applyProtection="0"/>
    <xf numFmtId="0" fontId="0" fillId="31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212" fontId="6" fillId="0" borderId="0" xfId="33" applyNumberFormat="1" applyFont="1" applyAlignment="1">
      <alignment/>
    </xf>
    <xf numFmtId="0" fontId="6" fillId="0" borderId="0" xfId="33" applyNumberFormat="1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212" fontId="6" fillId="0" borderId="0" xfId="33" applyNumberFormat="1" applyFont="1" applyBorder="1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212" fontId="6" fillId="0" borderId="13" xfId="33" applyNumberFormat="1" applyFont="1" applyBorder="1" applyAlignment="1">
      <alignment horizontal="center" vertical="center"/>
    </xf>
    <xf numFmtId="212" fontId="4" fillId="0" borderId="15" xfId="33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6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 horizontal="center"/>
    </xf>
    <xf numFmtId="4" fontId="6" fillId="0" borderId="14" xfId="33" applyNumberFormat="1" applyFont="1" applyBorder="1" applyAlignment="1">
      <alignment horizontal="center" vertical="center"/>
    </xf>
    <xf numFmtId="3" fontId="6" fillId="0" borderId="13" xfId="33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12" fontId="7" fillId="0" borderId="0" xfId="33" applyNumberFormat="1" applyFont="1" applyAlignment="1">
      <alignment/>
    </xf>
    <xf numFmtId="0" fontId="7" fillId="0" borderId="0" xfId="33" applyNumberFormat="1" applyFont="1" applyAlignment="1">
      <alignment horizontal="center"/>
    </xf>
    <xf numFmtId="212" fontId="8" fillId="0" borderId="18" xfId="33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212" fontId="8" fillId="0" borderId="14" xfId="33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/>
    </xf>
    <xf numFmtId="212" fontId="8" fillId="0" borderId="14" xfId="33" applyNumberFormat="1" applyFont="1" applyBorder="1" applyAlignment="1">
      <alignment horizontal="center"/>
    </xf>
    <xf numFmtId="212" fontId="8" fillId="0" borderId="19" xfId="33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4" fontId="7" fillId="0" borderId="14" xfId="33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2" borderId="15" xfId="0" applyFont="1" applyFill="1" applyBorder="1" applyAlignment="1">
      <alignment/>
    </xf>
    <xf numFmtId="0" fontId="8" fillId="32" borderId="21" xfId="0" applyFont="1" applyFill="1" applyBorder="1" applyAlignment="1">
      <alignment horizontal="center"/>
    </xf>
    <xf numFmtId="212" fontId="9" fillId="32" borderId="16" xfId="33" applyNumberFormat="1" applyFont="1" applyFill="1" applyBorder="1" applyAlignment="1">
      <alignment horizontal="center" vertical="center"/>
    </xf>
    <xf numFmtId="4" fontId="10" fillId="32" borderId="16" xfId="33" applyNumberFormat="1" applyFont="1" applyFill="1" applyBorder="1" applyAlignment="1">
      <alignment horizontal="center" vertical="center"/>
    </xf>
    <xf numFmtId="212" fontId="8" fillId="0" borderId="0" xfId="33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/>
    </xf>
    <xf numFmtId="212" fontId="8" fillId="0" borderId="0" xfId="33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212" fontId="8" fillId="0" borderId="16" xfId="33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212" fontId="8" fillId="0" borderId="20" xfId="33" applyNumberFormat="1" applyFont="1" applyBorder="1" applyAlignment="1">
      <alignment horizontal="center" vertical="center"/>
    </xf>
    <xf numFmtId="43" fontId="7" fillId="0" borderId="20" xfId="33" applyFont="1" applyBorder="1" applyAlignment="1">
      <alignment horizontal="right" vertical="center"/>
    </xf>
    <xf numFmtId="0" fontId="6" fillId="0" borderId="0" xfId="0" applyFont="1" applyAlignment="1" quotePrefix="1">
      <alignment horizontal="center"/>
    </xf>
    <xf numFmtId="0" fontId="7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4" fontId="10" fillId="32" borderId="0" xfId="33" applyNumberFormat="1" applyFont="1" applyFill="1" applyBorder="1" applyAlignment="1">
      <alignment horizontal="center" vertical="center"/>
    </xf>
    <xf numFmtId="212" fontId="9" fillId="32" borderId="0" xfId="33" applyNumberFormat="1" applyFont="1" applyFill="1" applyBorder="1" applyAlignment="1">
      <alignment horizontal="center" vertical="center"/>
    </xf>
    <xf numFmtId="4" fontId="8" fillId="0" borderId="16" xfId="0" applyNumberFormat="1" applyFont="1" applyBorder="1" applyAlignment="1">
      <alignment horizontal="right"/>
    </xf>
    <xf numFmtId="4" fontId="8" fillId="0" borderId="16" xfId="33" applyNumberFormat="1" applyFont="1" applyBorder="1" applyAlignment="1">
      <alignment horizontal="right" vertical="center"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212" fontId="7" fillId="0" borderId="0" xfId="33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3" fontId="7" fillId="0" borderId="0" xfId="33" applyNumberFormat="1" applyFont="1" applyBorder="1" applyAlignment="1">
      <alignment horizontal="center" vertical="center"/>
    </xf>
    <xf numFmtId="212" fontId="7" fillId="0" borderId="20" xfId="33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212" fontId="7" fillId="0" borderId="17" xfId="33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/>
    </xf>
    <xf numFmtId="212" fontId="7" fillId="0" borderId="24" xfId="33" applyNumberFormat="1" applyFont="1" applyBorder="1" applyAlignment="1">
      <alignment horizontal="center" vertical="center"/>
    </xf>
    <xf numFmtId="43" fontId="7" fillId="0" borderId="17" xfId="33" applyNumberFormat="1" applyFont="1" applyBorder="1" applyAlignment="1">
      <alignment horizontal="center" vertical="center"/>
    </xf>
    <xf numFmtId="3" fontId="6" fillId="0" borderId="0" xfId="0" applyNumberFormat="1" applyFont="1" applyAlignment="1">
      <alignment/>
    </xf>
    <xf numFmtId="43" fontId="7" fillId="0" borderId="0" xfId="33" applyNumberFormat="1" applyFont="1" applyBorder="1" applyAlignment="1">
      <alignment horizontal="center" vertical="center"/>
    </xf>
    <xf numFmtId="0" fontId="13" fillId="0" borderId="17" xfId="0" applyFont="1" applyBorder="1" applyAlignment="1">
      <alignment/>
    </xf>
    <xf numFmtId="212" fontId="12" fillId="0" borderId="0" xfId="33" applyNumberFormat="1" applyFont="1" applyAlignment="1">
      <alignment/>
    </xf>
    <xf numFmtId="0" fontId="12" fillId="0" borderId="0" xfId="33" applyNumberFormat="1" applyFont="1" applyAlignment="1">
      <alignment horizontal="center"/>
    </xf>
    <xf numFmtId="212" fontId="13" fillId="0" borderId="18" xfId="33" applyNumberFormat="1" applyFont="1" applyBorder="1" applyAlignment="1">
      <alignment horizontal="center" vertical="center"/>
    </xf>
    <xf numFmtId="212" fontId="13" fillId="0" borderId="18" xfId="33" applyNumberFormat="1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212" fontId="13" fillId="0" borderId="14" xfId="33" applyNumberFormat="1" applyFont="1" applyBorder="1" applyAlignment="1">
      <alignment horizontal="center" vertical="center"/>
    </xf>
    <xf numFmtId="212" fontId="13" fillId="0" borderId="14" xfId="33" applyNumberFormat="1" applyFont="1" applyBorder="1" applyAlignment="1">
      <alignment horizontal="center"/>
    </xf>
    <xf numFmtId="212" fontId="13" fillId="0" borderId="19" xfId="33" applyNumberFormat="1" applyFont="1" applyBorder="1" applyAlignment="1">
      <alignment horizontal="center" vertical="center"/>
    </xf>
    <xf numFmtId="212" fontId="13" fillId="0" borderId="19" xfId="33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0" fontId="12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4" fontId="12" fillId="0" borderId="14" xfId="33" applyNumberFormat="1" applyFont="1" applyBorder="1" applyAlignment="1">
      <alignment horizontal="right" vertical="center"/>
    </xf>
    <xf numFmtId="4" fontId="12" fillId="0" borderId="20" xfId="33" applyNumberFormat="1" applyFont="1" applyBorder="1" applyAlignment="1">
      <alignment horizontal="right" vertical="center"/>
    </xf>
    <xf numFmtId="212" fontId="12" fillId="0" borderId="14" xfId="33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4" fillId="0" borderId="20" xfId="0" applyFont="1" applyBorder="1" applyAlignment="1">
      <alignment/>
    </xf>
    <xf numFmtId="4" fontId="14" fillId="0" borderId="14" xfId="33" applyNumberFormat="1" applyFont="1" applyBorder="1" applyAlignment="1">
      <alignment horizontal="right"/>
    </xf>
    <xf numFmtId="4" fontId="14" fillId="0" borderId="20" xfId="33" applyNumberFormat="1" applyFont="1" applyBorder="1" applyAlignment="1">
      <alignment horizontal="right"/>
    </xf>
    <xf numFmtId="4" fontId="12" fillId="0" borderId="14" xfId="33" applyNumberFormat="1" applyFont="1" applyBorder="1" applyAlignment="1">
      <alignment horizontal="right"/>
    </xf>
    <xf numFmtId="2" fontId="12" fillId="0" borderId="13" xfId="0" applyNumberFormat="1" applyFont="1" applyBorder="1" applyAlignment="1">
      <alignment horizontal="center"/>
    </xf>
    <xf numFmtId="0" fontId="12" fillId="0" borderId="20" xfId="0" applyFont="1" applyBorder="1" applyAlignment="1">
      <alignment horizontal="left"/>
    </xf>
    <xf numFmtId="0" fontId="14" fillId="0" borderId="0" xfId="0" applyFont="1" applyBorder="1" applyAlignment="1">
      <alignment/>
    </xf>
    <xf numFmtId="4" fontId="13" fillId="0" borderId="14" xfId="33" applyNumberFormat="1" applyFont="1" applyBorder="1" applyAlignment="1">
      <alignment horizontal="right" vertical="center"/>
    </xf>
    <xf numFmtId="3" fontId="13" fillId="0" borderId="20" xfId="33" applyNumberFormat="1" applyFont="1" applyBorder="1" applyAlignment="1">
      <alignment horizontal="right" vertical="center"/>
    </xf>
    <xf numFmtId="4" fontId="13" fillId="0" borderId="20" xfId="0" applyNumberFormat="1" applyFont="1" applyBorder="1" applyAlignment="1">
      <alignment horizontal="right" vertical="center"/>
    </xf>
    <xf numFmtId="215" fontId="12" fillId="0" borderId="13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4" fillId="0" borderId="17" xfId="0" applyFont="1" applyBorder="1" applyAlignment="1">
      <alignment/>
    </xf>
    <xf numFmtId="4" fontId="12" fillId="0" borderId="19" xfId="33" applyNumberFormat="1" applyFont="1" applyBorder="1" applyAlignment="1">
      <alignment horizontal="right"/>
    </xf>
    <xf numFmtId="3" fontId="12" fillId="0" borderId="19" xfId="33" applyNumberFormat="1" applyFont="1" applyBorder="1" applyAlignment="1">
      <alignment horizontal="right"/>
    </xf>
    <xf numFmtId="4" fontId="15" fillId="0" borderId="14" xfId="0" applyNumberFormat="1" applyFont="1" applyBorder="1" applyAlignment="1">
      <alignment horizontal="right"/>
    </xf>
    <xf numFmtId="3" fontId="12" fillId="0" borderId="14" xfId="33" applyNumberFormat="1" applyFont="1" applyBorder="1" applyAlignment="1">
      <alignment horizontal="right"/>
    </xf>
    <xf numFmtId="215" fontId="12" fillId="0" borderId="23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3" fontId="12" fillId="0" borderId="14" xfId="33" applyNumberFormat="1" applyFont="1" applyBorder="1" applyAlignment="1">
      <alignment horizontal="right" vertical="center"/>
    </xf>
    <xf numFmtId="212" fontId="12" fillId="0" borderId="14" xfId="33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32" borderId="15" xfId="0" applyFont="1" applyFill="1" applyBorder="1" applyAlignment="1">
      <alignment/>
    </xf>
    <xf numFmtId="0" fontId="13" fillId="32" borderId="21" xfId="0" applyFont="1" applyFill="1" applyBorder="1" applyAlignment="1">
      <alignment horizontal="center"/>
    </xf>
    <xf numFmtId="212" fontId="15" fillId="32" borderId="16" xfId="33" applyNumberFormat="1" applyFont="1" applyFill="1" applyBorder="1" applyAlignment="1">
      <alignment horizontal="center" vertical="center"/>
    </xf>
    <xf numFmtId="3" fontId="15" fillId="32" borderId="16" xfId="33" applyNumberFormat="1" applyFont="1" applyFill="1" applyBorder="1" applyAlignment="1">
      <alignment horizontal="center" vertical="center"/>
    </xf>
    <xf numFmtId="212" fontId="14" fillId="32" borderId="16" xfId="33" applyNumberFormat="1" applyFont="1" applyFill="1" applyBorder="1" applyAlignment="1">
      <alignment horizontal="center" vertical="center"/>
    </xf>
    <xf numFmtId="212" fontId="13" fillId="0" borderId="0" xfId="33" applyNumberFormat="1" applyFont="1" applyBorder="1" applyAlignment="1">
      <alignment horizontal="center" vertical="center"/>
    </xf>
    <xf numFmtId="4" fontId="12" fillId="0" borderId="20" xfId="33" applyNumberFormat="1" applyFont="1" applyBorder="1" applyAlignment="1">
      <alignment horizontal="right"/>
    </xf>
    <xf numFmtId="4" fontId="17" fillId="0" borderId="14" xfId="33" applyNumberFormat="1" applyFont="1" applyBorder="1" applyAlignment="1">
      <alignment horizontal="right" vertic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3" fontId="17" fillId="0" borderId="14" xfId="33" applyNumberFormat="1" applyFont="1" applyBorder="1" applyAlignment="1">
      <alignment horizontal="right" vertical="center"/>
    </xf>
    <xf numFmtId="212" fontId="18" fillId="0" borderId="14" xfId="33" applyNumberFormat="1" applyFont="1" applyBorder="1" applyAlignment="1">
      <alignment horizontal="center"/>
    </xf>
    <xf numFmtId="212" fontId="18" fillId="0" borderId="14" xfId="33" applyNumberFormat="1" applyFont="1" applyBorder="1" applyAlignment="1">
      <alignment horizontal="center" vertical="center"/>
    </xf>
    <xf numFmtId="212" fontId="18" fillId="0" borderId="19" xfId="33" applyNumberFormat="1" applyFont="1" applyBorder="1" applyAlignment="1">
      <alignment horizontal="center"/>
    </xf>
    <xf numFmtId="212" fontId="18" fillId="32" borderId="0" xfId="33" applyNumberFormat="1" applyFont="1" applyFill="1" applyBorder="1" applyAlignment="1">
      <alignment horizontal="center" vertical="center"/>
    </xf>
    <xf numFmtId="3" fontId="18" fillId="0" borderId="0" xfId="0" applyNumberFormat="1" applyFont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3" fontId="7" fillId="0" borderId="14" xfId="33" applyNumberFormat="1" applyFont="1" applyBorder="1" applyAlignment="1">
      <alignment horizontal="right" vertical="center"/>
    </xf>
    <xf numFmtId="0" fontId="7" fillId="0" borderId="14" xfId="0" applyNumberFormat="1" applyFont="1" applyBorder="1" applyAlignment="1">
      <alignment horizontal="center"/>
    </xf>
    <xf numFmtId="212" fontId="7" fillId="0" borderId="14" xfId="33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20" xfId="0" applyFont="1" applyBorder="1" applyAlignment="1">
      <alignment/>
    </xf>
    <xf numFmtId="212" fontId="18" fillId="0" borderId="0" xfId="33" applyNumberFormat="1" applyFont="1" applyBorder="1" applyAlignment="1">
      <alignment horizontal="center"/>
    </xf>
    <xf numFmtId="3" fontId="17" fillId="0" borderId="0" xfId="33" applyNumberFormat="1" applyFont="1" applyBorder="1" applyAlignment="1">
      <alignment horizontal="right" vertical="center"/>
    </xf>
    <xf numFmtId="43" fontId="19" fillId="0" borderId="0" xfId="33" applyFont="1" applyAlignment="1">
      <alignment/>
    </xf>
    <xf numFmtId="4" fontId="8" fillId="32" borderId="16" xfId="33" applyNumberFormat="1" applyFont="1" applyFill="1" applyBorder="1" applyAlignment="1">
      <alignment horizontal="center" vertical="center"/>
    </xf>
    <xf numFmtId="3" fontId="17" fillId="0" borderId="25" xfId="0" applyNumberFormat="1" applyFont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3" fontId="17" fillId="0" borderId="20" xfId="33" applyNumberFormat="1" applyFont="1" applyBorder="1" applyAlignment="1">
      <alignment horizontal="right" vertical="center"/>
    </xf>
    <xf numFmtId="212" fontId="7" fillId="0" borderId="14" xfId="33" applyNumberFormat="1" applyFont="1" applyBorder="1" applyAlignment="1">
      <alignment horizontal="center"/>
    </xf>
    <xf numFmtId="4" fontId="7" fillId="0" borderId="16" xfId="33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32" borderId="18" xfId="33" applyNumberFormat="1" applyFont="1" applyFill="1" applyBorder="1" applyAlignment="1">
      <alignment horizontal="center" vertical="center"/>
    </xf>
    <xf numFmtId="212" fontId="7" fillId="32" borderId="18" xfId="33" applyNumberFormat="1" applyFont="1" applyFill="1" applyBorder="1" applyAlignment="1">
      <alignment horizontal="center" vertical="center"/>
    </xf>
    <xf numFmtId="0" fontId="7" fillId="32" borderId="19" xfId="33" applyNumberFormat="1" applyFont="1" applyFill="1" applyBorder="1" applyAlignment="1">
      <alignment horizontal="center" vertical="center"/>
    </xf>
    <xf numFmtId="212" fontId="7" fillId="32" borderId="19" xfId="33" applyNumberFormat="1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/>
    </xf>
    <xf numFmtId="0" fontId="8" fillId="32" borderId="23" xfId="0" applyFont="1" applyFill="1" applyBorder="1" applyAlignment="1">
      <alignment horizontal="center"/>
    </xf>
    <xf numFmtId="3" fontId="7" fillId="0" borderId="18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/>
    </xf>
    <xf numFmtId="0" fontId="13" fillId="0" borderId="2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12" fontId="7" fillId="0" borderId="13" xfId="33" applyNumberFormat="1" applyFont="1" applyBorder="1" applyAlignment="1">
      <alignment horizontal="center" vertical="center"/>
    </xf>
    <xf numFmtId="212" fontId="7" fillId="32" borderId="22" xfId="33" applyNumberFormat="1" applyFont="1" applyFill="1" applyBorder="1" applyAlignment="1">
      <alignment horizontal="center" vertical="center"/>
    </xf>
    <xf numFmtId="212" fontId="7" fillId="32" borderId="23" xfId="33" applyNumberFormat="1" applyFont="1" applyFill="1" applyBorder="1" applyAlignment="1">
      <alignment horizontal="center" vertical="center"/>
    </xf>
    <xf numFmtId="212" fontId="17" fillId="0" borderId="14" xfId="33" applyNumberFormat="1" applyFont="1" applyBorder="1" applyAlignment="1">
      <alignment horizontal="center"/>
    </xf>
    <xf numFmtId="212" fontId="17" fillId="0" borderId="19" xfId="33" applyNumberFormat="1" applyFont="1" applyBorder="1" applyAlignment="1">
      <alignment horizontal="center"/>
    </xf>
    <xf numFmtId="0" fontId="16" fillId="0" borderId="17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4" fontId="7" fillId="0" borderId="22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12" fontId="8" fillId="0" borderId="18" xfId="33" applyNumberFormat="1" applyFont="1" applyBorder="1" applyAlignment="1">
      <alignment horizontal="center" vertical="center"/>
    </xf>
    <xf numFmtId="212" fontId="8" fillId="0" borderId="14" xfId="33" applyNumberFormat="1" applyFont="1" applyBorder="1" applyAlignment="1">
      <alignment horizontal="center" vertical="center"/>
    </xf>
    <xf numFmtId="212" fontId="8" fillId="0" borderId="19" xfId="33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49" fontId="12" fillId="0" borderId="17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212" fontId="13" fillId="0" borderId="25" xfId="33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2" fontId="13" fillId="0" borderId="13" xfId="0" applyNumberFormat="1" applyFont="1" applyBorder="1" applyAlignment="1">
      <alignment horizontal="left"/>
    </xf>
    <xf numFmtId="2" fontId="13" fillId="0" borderId="20" xfId="0" applyNumberFormat="1" applyFont="1" applyBorder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9"/>
  <sheetViews>
    <sheetView tabSelected="1" view="pageBreakPreview" zoomScale="115" zoomScaleSheetLayoutView="115" workbookViewId="0" topLeftCell="A232">
      <selection activeCell="C168" sqref="C168:D169"/>
    </sheetView>
  </sheetViews>
  <sheetFormatPr defaultColWidth="9.140625" defaultRowHeight="12.75"/>
  <cols>
    <col min="1" max="1" width="5.00390625" style="10" customWidth="1"/>
    <col min="2" max="2" width="33.7109375" style="11" customWidth="1"/>
    <col min="3" max="3" width="13.8515625" style="12" customWidth="1"/>
    <col min="4" max="4" width="14.57421875" style="13" customWidth="1"/>
    <col min="5" max="5" width="14.421875" style="12" customWidth="1"/>
    <col min="6" max="6" width="11.7109375" style="12" customWidth="1"/>
    <col min="7" max="7" width="18.421875" style="9" customWidth="1"/>
    <col min="8" max="16384" width="9.140625" style="9" customWidth="1"/>
  </cols>
  <sheetData>
    <row r="1" spans="1:6" ht="24">
      <c r="A1" s="190" t="s">
        <v>206</v>
      </c>
      <c r="B1" s="191"/>
      <c r="C1" s="191"/>
      <c r="D1" s="191"/>
      <c r="E1" s="191"/>
      <c r="F1" s="191"/>
    </row>
    <row r="2" spans="1:6" ht="24">
      <c r="A2" s="93" t="s">
        <v>174</v>
      </c>
      <c r="B2" s="93"/>
      <c r="C2" s="94"/>
      <c r="D2" s="95"/>
      <c r="E2" s="94"/>
      <c r="F2" s="94"/>
    </row>
    <row r="3" spans="1:6" ht="23.25">
      <c r="A3" s="233" t="s">
        <v>1</v>
      </c>
      <c r="B3" s="234"/>
      <c r="C3" s="96" t="s">
        <v>151</v>
      </c>
      <c r="D3" s="96" t="s">
        <v>2</v>
      </c>
      <c r="E3" s="96" t="s">
        <v>2</v>
      </c>
      <c r="F3" s="97" t="s">
        <v>3</v>
      </c>
    </row>
    <row r="4" spans="1:6" ht="23.25">
      <c r="A4" s="235"/>
      <c r="B4" s="236"/>
      <c r="C4" s="100" t="s">
        <v>137</v>
      </c>
      <c r="D4" s="100" t="s">
        <v>157</v>
      </c>
      <c r="E4" s="100" t="s">
        <v>170</v>
      </c>
      <c r="F4" s="101" t="s">
        <v>4</v>
      </c>
    </row>
    <row r="5" spans="1:6" ht="23.25">
      <c r="A5" s="237"/>
      <c r="B5" s="238"/>
      <c r="C5" s="102" t="s">
        <v>0</v>
      </c>
      <c r="D5" s="102" t="s">
        <v>0</v>
      </c>
      <c r="E5" s="102" t="s">
        <v>0</v>
      </c>
      <c r="F5" s="103" t="s">
        <v>5</v>
      </c>
    </row>
    <row r="6" spans="1:7" ht="23.25">
      <c r="A6" s="182"/>
      <c r="B6" s="183" t="s">
        <v>16</v>
      </c>
      <c r="C6" s="96"/>
      <c r="D6" s="96"/>
      <c r="E6" s="96"/>
      <c r="F6" s="97"/>
      <c r="G6" s="73"/>
    </row>
    <row r="7" spans="1:6" ht="23.25">
      <c r="A7" s="230" t="s">
        <v>6</v>
      </c>
      <c r="B7" s="241"/>
      <c r="C7" s="104">
        <f>C8+C9+C10+C11+C12+C13+C14+C15+C16+C17+C19+C20</f>
        <v>13270744.840000002</v>
      </c>
      <c r="D7" s="104">
        <f>D8+D9+D10+D11+D12+D13+D14+D15+D16+D17+D19+D20</f>
        <v>15618000</v>
      </c>
      <c r="E7" s="104">
        <v>15203000</v>
      </c>
      <c r="F7" s="101">
        <f>E7-D7</f>
        <v>-415000</v>
      </c>
    </row>
    <row r="8" spans="1:6" ht="24">
      <c r="A8" s="105">
        <v>1.1</v>
      </c>
      <c r="B8" s="106" t="s">
        <v>7</v>
      </c>
      <c r="C8" s="107">
        <v>415915</v>
      </c>
      <c r="D8" s="108">
        <v>600000</v>
      </c>
      <c r="E8" s="108">
        <v>450000</v>
      </c>
      <c r="F8" s="101">
        <f aca="true" t="shared" si="0" ref="F8:F32">E8-D8</f>
        <v>-150000</v>
      </c>
    </row>
    <row r="9" spans="1:6" ht="24">
      <c r="A9" s="105">
        <v>1.2</v>
      </c>
      <c r="B9" s="106" t="s">
        <v>8</v>
      </c>
      <c r="C9" s="107">
        <v>2603.19</v>
      </c>
      <c r="D9" s="108">
        <v>3000</v>
      </c>
      <c r="E9" s="108">
        <v>3000</v>
      </c>
      <c r="F9" s="101">
        <f t="shared" si="0"/>
        <v>0</v>
      </c>
    </row>
    <row r="10" spans="1:6" ht="24">
      <c r="A10" s="105">
        <v>1.3</v>
      </c>
      <c r="B10" s="106" t="s">
        <v>9</v>
      </c>
      <c r="C10" s="107">
        <v>229962.5</v>
      </c>
      <c r="D10" s="108">
        <v>200000</v>
      </c>
      <c r="E10" s="108">
        <v>200000</v>
      </c>
      <c r="F10" s="101">
        <f t="shared" si="0"/>
        <v>0</v>
      </c>
    </row>
    <row r="11" spans="1:6" ht="24">
      <c r="A11" s="105">
        <v>1.4</v>
      </c>
      <c r="B11" s="106" t="s">
        <v>10</v>
      </c>
      <c r="C11" s="107">
        <v>23908</v>
      </c>
      <c r="D11" s="108">
        <v>25000</v>
      </c>
      <c r="E11" s="108">
        <v>25000</v>
      </c>
      <c r="F11" s="101">
        <f t="shared" si="0"/>
        <v>0</v>
      </c>
    </row>
    <row r="12" spans="1:6" ht="24">
      <c r="A12" s="110">
        <v>1.5</v>
      </c>
      <c r="B12" s="111" t="s">
        <v>171</v>
      </c>
      <c r="C12" s="112">
        <v>890154.62</v>
      </c>
      <c r="D12" s="113"/>
      <c r="E12" s="113">
        <v>1000000</v>
      </c>
      <c r="F12" s="101">
        <f t="shared" si="0"/>
        <v>1000000</v>
      </c>
    </row>
    <row r="13" spans="1:6" ht="24">
      <c r="A13" s="110">
        <v>1.5</v>
      </c>
      <c r="B13" s="111" t="s">
        <v>172</v>
      </c>
      <c r="C13" s="112">
        <v>9386644.91</v>
      </c>
      <c r="D13" s="113">
        <v>12000000</v>
      </c>
      <c r="E13" s="113">
        <v>11000000</v>
      </c>
      <c r="F13" s="101">
        <f t="shared" si="0"/>
        <v>-1000000</v>
      </c>
    </row>
    <row r="14" spans="1:6" ht="24">
      <c r="A14" s="110">
        <v>1.6</v>
      </c>
      <c r="B14" s="111" t="s">
        <v>11</v>
      </c>
      <c r="C14" s="114">
        <v>467756.4</v>
      </c>
      <c r="D14" s="114">
        <v>500000</v>
      </c>
      <c r="E14" s="114">
        <v>480000</v>
      </c>
      <c r="F14" s="101">
        <f t="shared" si="0"/>
        <v>-20000</v>
      </c>
    </row>
    <row r="15" spans="1:6" ht="24">
      <c r="A15" s="110">
        <v>1.7</v>
      </c>
      <c r="B15" s="111" t="s">
        <v>12</v>
      </c>
      <c r="C15" s="114">
        <v>1129207.15</v>
      </c>
      <c r="D15" s="114">
        <v>1300000</v>
      </c>
      <c r="E15" s="114">
        <v>1200000</v>
      </c>
      <c r="F15" s="101">
        <f t="shared" si="0"/>
        <v>-100000</v>
      </c>
    </row>
    <row r="16" spans="1:6" ht="24">
      <c r="A16" s="110">
        <v>1.8</v>
      </c>
      <c r="B16" s="111" t="s">
        <v>13</v>
      </c>
      <c r="C16" s="112">
        <v>22472.02</v>
      </c>
      <c r="D16" s="112">
        <v>20000</v>
      </c>
      <c r="E16" s="112">
        <v>25000</v>
      </c>
      <c r="F16" s="101">
        <f t="shared" si="0"/>
        <v>5000</v>
      </c>
    </row>
    <row r="17" spans="1:6" ht="24">
      <c r="A17" s="110">
        <v>1.9</v>
      </c>
      <c r="B17" s="111" t="s">
        <v>17</v>
      </c>
      <c r="C17" s="112">
        <v>538172</v>
      </c>
      <c r="D17" s="112">
        <v>750000</v>
      </c>
      <c r="E17" s="112">
        <v>620000</v>
      </c>
      <c r="F17" s="101">
        <f t="shared" si="0"/>
        <v>-130000</v>
      </c>
    </row>
    <row r="18" spans="1:6" ht="24">
      <c r="A18" s="115"/>
      <c r="B18" s="111" t="s">
        <v>18</v>
      </c>
      <c r="C18" s="114"/>
      <c r="D18" s="114"/>
      <c r="E18" s="114"/>
      <c r="F18" s="101">
        <f t="shared" si="0"/>
        <v>0</v>
      </c>
    </row>
    <row r="19" spans="1:6" ht="24">
      <c r="A19" s="115">
        <v>1.1</v>
      </c>
      <c r="B19" s="111" t="s">
        <v>14</v>
      </c>
      <c r="C19" s="114">
        <v>140154.63</v>
      </c>
      <c r="D19" s="114">
        <v>150000</v>
      </c>
      <c r="E19" s="114">
        <v>150000</v>
      </c>
      <c r="F19" s="101">
        <f t="shared" si="0"/>
        <v>0</v>
      </c>
    </row>
    <row r="20" spans="1:6" ht="24">
      <c r="A20" s="110">
        <v>1.11</v>
      </c>
      <c r="B20" s="116" t="s">
        <v>15</v>
      </c>
      <c r="C20" s="114">
        <v>23794.42</v>
      </c>
      <c r="D20" s="114">
        <v>70000</v>
      </c>
      <c r="E20" s="114">
        <v>50000</v>
      </c>
      <c r="F20" s="101">
        <f>E20-D20</f>
        <v>-20000</v>
      </c>
    </row>
    <row r="21" spans="1:9" s="11" customFormat="1" ht="24">
      <c r="A21" s="110">
        <v>1.12</v>
      </c>
      <c r="B21" s="158" t="s">
        <v>194</v>
      </c>
      <c r="C21" s="114">
        <v>0</v>
      </c>
      <c r="D21" s="140">
        <v>0</v>
      </c>
      <c r="E21" s="140">
        <v>0</v>
      </c>
      <c r="F21" s="101">
        <f t="shared" si="0"/>
        <v>0</v>
      </c>
      <c r="G21" s="9"/>
      <c r="I21" s="11" t="s">
        <v>136</v>
      </c>
    </row>
    <row r="22" spans="1:6" ht="23.25">
      <c r="A22" s="98"/>
      <c r="B22" s="99" t="s">
        <v>19</v>
      </c>
      <c r="C22" s="118"/>
      <c r="D22" s="119"/>
      <c r="E22" s="119"/>
      <c r="F22" s="101">
        <f t="shared" si="0"/>
        <v>0</v>
      </c>
    </row>
    <row r="23" spans="1:6" ht="23.25">
      <c r="A23" s="230" t="s">
        <v>192</v>
      </c>
      <c r="B23" s="241"/>
      <c r="C23" s="120">
        <f>C25+C26+C27+C29+C30+C31+C32+C33+C38+C39+C40+C41+C43+C45+C47+C48+C49+C50+C51+C53+C56</f>
        <v>328778</v>
      </c>
      <c r="D23" s="120">
        <f>D25+D26+D27+D29+D30+D31+D32+D33+D38+D39+D40+D41+D43+D45+D47+D48+D49+D50+D51+D53+D56</f>
        <v>302000</v>
      </c>
      <c r="E23" s="120">
        <v>374000</v>
      </c>
      <c r="F23" s="101">
        <f t="shared" si="0"/>
        <v>72000</v>
      </c>
    </row>
    <row r="24" spans="1:6" ht="23.25">
      <c r="A24" s="230" t="s">
        <v>193</v>
      </c>
      <c r="B24" s="241"/>
      <c r="C24" s="120"/>
      <c r="D24" s="120"/>
      <c r="E24" s="120"/>
      <c r="F24" s="101"/>
    </row>
    <row r="25" spans="1:6" ht="24">
      <c r="A25" s="105">
        <v>1.1</v>
      </c>
      <c r="B25" s="106" t="s">
        <v>20</v>
      </c>
      <c r="C25" s="107">
        <v>28698</v>
      </c>
      <c r="D25" s="108">
        <v>29000</v>
      </c>
      <c r="E25" s="108">
        <v>29000</v>
      </c>
      <c r="F25" s="101">
        <f t="shared" si="0"/>
        <v>0</v>
      </c>
    </row>
    <row r="26" spans="1:6" ht="24">
      <c r="A26" s="110">
        <v>1.2</v>
      </c>
      <c r="B26" s="111" t="s">
        <v>21</v>
      </c>
      <c r="C26" s="114">
        <v>6456</v>
      </c>
      <c r="D26" s="114">
        <v>7000</v>
      </c>
      <c r="E26" s="114">
        <v>7000</v>
      </c>
      <c r="F26" s="101">
        <f t="shared" si="0"/>
        <v>0</v>
      </c>
    </row>
    <row r="27" spans="1:6" ht="24">
      <c r="A27" s="110">
        <v>1.3</v>
      </c>
      <c r="B27" s="111" t="s">
        <v>22</v>
      </c>
      <c r="C27" s="114">
        <v>23908</v>
      </c>
      <c r="D27" s="114">
        <v>25000</v>
      </c>
      <c r="E27" s="114">
        <v>25000</v>
      </c>
      <c r="F27" s="101">
        <f t="shared" si="0"/>
        <v>0</v>
      </c>
    </row>
    <row r="28" spans="1:6" ht="24">
      <c r="A28" s="110"/>
      <c r="B28" s="111" t="s">
        <v>23</v>
      </c>
      <c r="C28" s="114"/>
      <c r="D28" s="114"/>
      <c r="E28" s="114"/>
      <c r="F28" s="101">
        <f t="shared" si="0"/>
        <v>0</v>
      </c>
    </row>
    <row r="29" spans="1:6" ht="24">
      <c r="A29" s="110">
        <v>1.4</v>
      </c>
      <c r="B29" s="111" t="s">
        <v>24</v>
      </c>
      <c r="C29" s="114">
        <v>0</v>
      </c>
      <c r="D29" s="114">
        <v>0</v>
      </c>
      <c r="E29" s="114">
        <v>0</v>
      </c>
      <c r="F29" s="101">
        <f t="shared" si="0"/>
        <v>0</v>
      </c>
    </row>
    <row r="30" spans="1:6" ht="24">
      <c r="A30" s="110">
        <v>1.5</v>
      </c>
      <c r="B30" s="117" t="s">
        <v>25</v>
      </c>
      <c r="C30" s="114">
        <v>0</v>
      </c>
      <c r="D30" s="114">
        <v>0</v>
      </c>
      <c r="E30" s="114">
        <v>0</v>
      </c>
      <c r="F30" s="101">
        <f t="shared" si="0"/>
        <v>0</v>
      </c>
    </row>
    <row r="31" spans="1:6" ht="24">
      <c r="A31" s="121">
        <v>1.6</v>
      </c>
      <c r="B31" s="117" t="s">
        <v>26</v>
      </c>
      <c r="C31" s="114">
        <v>3428</v>
      </c>
      <c r="D31" s="114">
        <v>2000</v>
      </c>
      <c r="E31" s="114">
        <v>2000</v>
      </c>
      <c r="F31" s="101">
        <f t="shared" si="0"/>
        <v>0</v>
      </c>
    </row>
    <row r="32" spans="1:6" ht="24">
      <c r="A32" s="110">
        <v>1.7</v>
      </c>
      <c r="B32" s="117" t="s">
        <v>27</v>
      </c>
      <c r="C32" s="114"/>
      <c r="D32" s="114"/>
      <c r="E32" s="114"/>
      <c r="F32" s="101">
        <f t="shared" si="0"/>
        <v>0</v>
      </c>
    </row>
    <row r="33" spans="1:6" ht="24">
      <c r="A33" s="122">
        <v>1.8</v>
      </c>
      <c r="B33" s="189" t="s">
        <v>205</v>
      </c>
      <c r="C33" s="124">
        <v>21900</v>
      </c>
      <c r="D33" s="124">
        <v>100000</v>
      </c>
      <c r="E33" s="124">
        <v>70000</v>
      </c>
      <c r="F33" s="103">
        <f>E33-D33</f>
        <v>-30000</v>
      </c>
    </row>
    <row r="34" spans="1:7" ht="24">
      <c r="A34" s="229" t="s">
        <v>130</v>
      </c>
      <c r="B34" s="229"/>
      <c r="C34" s="229"/>
      <c r="D34" s="229"/>
      <c r="E34" s="229"/>
      <c r="F34" s="229"/>
      <c r="G34" s="11"/>
    </row>
    <row r="35" spans="1:7" s="11" customFormat="1" ht="23.25">
      <c r="A35" s="233" t="s">
        <v>1</v>
      </c>
      <c r="B35" s="234"/>
      <c r="C35" s="96" t="s">
        <v>151</v>
      </c>
      <c r="D35" s="96" t="s">
        <v>2</v>
      </c>
      <c r="E35" s="96" t="s">
        <v>2</v>
      </c>
      <c r="F35" s="97" t="s">
        <v>3</v>
      </c>
      <c r="G35" s="9"/>
    </row>
    <row r="36" spans="1:6" ht="23.25">
      <c r="A36" s="235"/>
      <c r="B36" s="236"/>
      <c r="C36" s="100" t="s">
        <v>137</v>
      </c>
      <c r="D36" s="100" t="s">
        <v>157</v>
      </c>
      <c r="E36" s="100" t="s">
        <v>170</v>
      </c>
      <c r="F36" s="101" t="s">
        <v>4</v>
      </c>
    </row>
    <row r="37" spans="1:6" ht="23.25">
      <c r="A37" s="237"/>
      <c r="B37" s="238"/>
      <c r="C37" s="102" t="s">
        <v>0</v>
      </c>
      <c r="D37" s="102" t="s">
        <v>0</v>
      </c>
      <c r="E37" s="102" t="s">
        <v>0</v>
      </c>
      <c r="F37" s="103" t="s">
        <v>5</v>
      </c>
    </row>
    <row r="38" spans="1:6" ht="24">
      <c r="A38" s="110">
        <v>1.9</v>
      </c>
      <c r="B38" s="111" t="s">
        <v>28</v>
      </c>
      <c r="C38" s="114">
        <v>63255</v>
      </c>
      <c r="D38" s="114">
        <v>60000</v>
      </c>
      <c r="E38" s="114">
        <v>95000</v>
      </c>
      <c r="F38" s="97">
        <f>E38-D38</f>
        <v>35000</v>
      </c>
    </row>
    <row r="39" spans="1:6" ht="24">
      <c r="A39" s="115">
        <v>1.1</v>
      </c>
      <c r="B39" s="111" t="s">
        <v>29</v>
      </c>
      <c r="C39" s="114">
        <v>1680</v>
      </c>
      <c r="D39" s="114">
        <v>2200</v>
      </c>
      <c r="E39" s="114">
        <v>3000</v>
      </c>
      <c r="F39" s="101">
        <f aca="true" t="shared" si="1" ref="F39:F66">E39-D39</f>
        <v>800</v>
      </c>
    </row>
    <row r="40" spans="1:6" ht="24">
      <c r="A40" s="115">
        <v>1.11</v>
      </c>
      <c r="B40" s="117" t="s">
        <v>30</v>
      </c>
      <c r="C40" s="114">
        <v>73455</v>
      </c>
      <c r="D40" s="114">
        <v>0</v>
      </c>
      <c r="E40" s="114">
        <v>20000</v>
      </c>
      <c r="F40" s="101">
        <f t="shared" si="1"/>
        <v>20000</v>
      </c>
    </row>
    <row r="41" spans="1:6" ht="24">
      <c r="A41" s="115">
        <v>1.12</v>
      </c>
      <c r="B41" s="117" t="s">
        <v>31</v>
      </c>
      <c r="C41" s="114">
        <v>26150</v>
      </c>
      <c r="D41" s="114">
        <v>10000</v>
      </c>
      <c r="E41" s="114">
        <v>26000</v>
      </c>
      <c r="F41" s="101">
        <f t="shared" si="1"/>
        <v>16000</v>
      </c>
    </row>
    <row r="42" spans="1:6" ht="24">
      <c r="A42" s="115"/>
      <c r="B42" s="117" t="s">
        <v>102</v>
      </c>
      <c r="C42" s="114"/>
      <c r="D42" s="114"/>
      <c r="E42" s="114"/>
      <c r="F42" s="101">
        <f t="shared" si="1"/>
        <v>0</v>
      </c>
    </row>
    <row r="43" spans="1:6" ht="24">
      <c r="A43" s="115">
        <v>1.13</v>
      </c>
      <c r="B43" s="117" t="s">
        <v>32</v>
      </c>
      <c r="C43" s="114">
        <v>0</v>
      </c>
      <c r="D43" s="114">
        <v>0</v>
      </c>
      <c r="E43" s="114">
        <v>0</v>
      </c>
      <c r="F43" s="101">
        <f t="shared" si="1"/>
        <v>0</v>
      </c>
    </row>
    <row r="44" spans="1:6" ht="24">
      <c r="A44" s="115"/>
      <c r="B44" s="117" t="s">
        <v>98</v>
      </c>
      <c r="C44" s="114"/>
      <c r="D44" s="114"/>
      <c r="E44" s="114"/>
      <c r="F44" s="101">
        <f t="shared" si="1"/>
        <v>0</v>
      </c>
    </row>
    <row r="45" spans="1:6" ht="24">
      <c r="A45" s="115">
        <v>1.14</v>
      </c>
      <c r="B45" s="117" t="s">
        <v>33</v>
      </c>
      <c r="C45" s="114">
        <v>9800</v>
      </c>
      <c r="D45" s="114">
        <v>4000</v>
      </c>
      <c r="E45" s="114">
        <v>11000</v>
      </c>
      <c r="F45" s="101">
        <f t="shared" si="1"/>
        <v>7000</v>
      </c>
    </row>
    <row r="46" spans="1:6" ht="24">
      <c r="A46" s="115"/>
      <c r="B46" s="117" t="s">
        <v>34</v>
      </c>
      <c r="C46" s="114"/>
      <c r="D46" s="114"/>
      <c r="E46" s="114"/>
      <c r="F46" s="101">
        <f t="shared" si="1"/>
        <v>0</v>
      </c>
    </row>
    <row r="47" spans="1:6" ht="24">
      <c r="A47" s="115">
        <v>1.15</v>
      </c>
      <c r="B47" s="117" t="s">
        <v>35</v>
      </c>
      <c r="C47" s="114">
        <v>870</v>
      </c>
      <c r="D47" s="114">
        <v>400</v>
      </c>
      <c r="E47" s="114">
        <v>1000</v>
      </c>
      <c r="F47" s="101">
        <f t="shared" si="1"/>
        <v>600</v>
      </c>
    </row>
    <row r="48" spans="1:6" ht="24">
      <c r="A48" s="115">
        <v>1.16</v>
      </c>
      <c r="B48" s="117" t="s">
        <v>36</v>
      </c>
      <c r="C48" s="114">
        <v>1450</v>
      </c>
      <c r="D48" s="114">
        <v>600</v>
      </c>
      <c r="E48" s="114">
        <v>2000</v>
      </c>
      <c r="F48" s="101">
        <f t="shared" si="1"/>
        <v>1400</v>
      </c>
    </row>
    <row r="49" spans="1:6" ht="24">
      <c r="A49" s="115">
        <v>1.17</v>
      </c>
      <c r="B49" s="117" t="s">
        <v>37</v>
      </c>
      <c r="C49" s="114">
        <v>20324</v>
      </c>
      <c r="D49" s="114">
        <v>13000</v>
      </c>
      <c r="E49" s="114">
        <v>25000</v>
      </c>
      <c r="F49" s="101">
        <f t="shared" si="1"/>
        <v>12000</v>
      </c>
    </row>
    <row r="50" spans="1:6" ht="24">
      <c r="A50" s="115">
        <v>1.18</v>
      </c>
      <c r="B50" s="117" t="s">
        <v>38</v>
      </c>
      <c r="C50" s="114">
        <v>0</v>
      </c>
      <c r="D50" s="114">
        <v>0</v>
      </c>
      <c r="E50" s="114">
        <v>0</v>
      </c>
      <c r="F50" s="101">
        <f t="shared" si="1"/>
        <v>0</v>
      </c>
    </row>
    <row r="51" spans="1:6" ht="24">
      <c r="A51" s="115">
        <v>1.19</v>
      </c>
      <c r="B51" s="117" t="s">
        <v>39</v>
      </c>
      <c r="C51" s="114">
        <v>36400</v>
      </c>
      <c r="D51" s="114">
        <v>47000</v>
      </c>
      <c r="E51" s="114">
        <v>50000</v>
      </c>
      <c r="F51" s="101">
        <f t="shared" si="1"/>
        <v>3000</v>
      </c>
    </row>
    <row r="52" spans="1:6" ht="24">
      <c r="A52" s="115"/>
      <c r="B52" s="117" t="s">
        <v>40</v>
      </c>
      <c r="C52" s="114"/>
      <c r="D52" s="114"/>
      <c r="E52" s="114"/>
      <c r="F52" s="101">
        <f t="shared" si="1"/>
        <v>0</v>
      </c>
    </row>
    <row r="53" spans="1:6" ht="24">
      <c r="A53" s="115">
        <v>1.2</v>
      </c>
      <c r="B53" s="117" t="s">
        <v>41</v>
      </c>
      <c r="C53" s="114">
        <v>1860</v>
      </c>
      <c r="D53" s="114">
        <v>0</v>
      </c>
      <c r="E53" s="114">
        <v>0</v>
      </c>
      <c r="F53" s="101">
        <f t="shared" si="1"/>
        <v>0</v>
      </c>
    </row>
    <row r="54" spans="1:6" ht="24">
      <c r="A54" s="115"/>
      <c r="B54" s="117" t="s">
        <v>42</v>
      </c>
      <c r="C54" s="114"/>
      <c r="D54" s="114"/>
      <c r="E54" s="114"/>
      <c r="F54" s="101">
        <f t="shared" si="1"/>
        <v>0</v>
      </c>
    </row>
    <row r="55" spans="1:6" ht="24">
      <c r="A55" s="115"/>
      <c r="B55" s="117" t="s">
        <v>43</v>
      </c>
      <c r="C55" s="114"/>
      <c r="D55" s="114"/>
      <c r="E55" s="114"/>
      <c r="F55" s="101">
        <f t="shared" si="1"/>
        <v>0</v>
      </c>
    </row>
    <row r="56" spans="1:6" ht="24">
      <c r="A56" s="115">
        <v>1.21</v>
      </c>
      <c r="B56" s="117" t="s">
        <v>44</v>
      </c>
      <c r="C56" s="114">
        <v>9144</v>
      </c>
      <c r="D56" s="114">
        <v>1800</v>
      </c>
      <c r="E56" s="114">
        <v>8000</v>
      </c>
      <c r="F56" s="101">
        <f t="shared" si="1"/>
        <v>6200</v>
      </c>
    </row>
    <row r="57" spans="1:6" ht="23.25">
      <c r="A57" s="242" t="s">
        <v>45</v>
      </c>
      <c r="B57" s="243"/>
      <c r="C57" s="126">
        <f>C58+C59+C60+C61+C62+C63+C64+C65+C66</f>
        <v>700970.47</v>
      </c>
      <c r="D57" s="126">
        <f>D58+D59+D60+D61+D62+D63+D64+D65+D66</f>
        <v>746000</v>
      </c>
      <c r="E57" s="126">
        <f>E58+E59+E60+E61+E62+E63+E64+E65+E66</f>
        <v>2041000</v>
      </c>
      <c r="F57" s="101">
        <f t="shared" si="1"/>
        <v>1295000</v>
      </c>
    </row>
    <row r="58" spans="1:6" ht="24">
      <c r="A58" s="121">
        <v>2.1</v>
      </c>
      <c r="B58" s="117" t="s">
        <v>46</v>
      </c>
      <c r="C58" s="114">
        <v>22500</v>
      </c>
      <c r="D58" s="127">
        <v>100000</v>
      </c>
      <c r="E58" s="127">
        <v>0</v>
      </c>
      <c r="F58" s="101">
        <f t="shared" si="1"/>
        <v>-100000</v>
      </c>
    </row>
    <row r="59" spans="1:6" ht="24">
      <c r="A59" s="121">
        <v>2.2</v>
      </c>
      <c r="B59" s="117" t="s">
        <v>47</v>
      </c>
      <c r="C59" s="114">
        <v>189584.52</v>
      </c>
      <c r="D59" s="127">
        <v>100000</v>
      </c>
      <c r="E59" s="127">
        <v>200000</v>
      </c>
      <c r="F59" s="101">
        <f t="shared" si="1"/>
        <v>100000</v>
      </c>
    </row>
    <row r="60" spans="1:6" ht="24">
      <c r="A60" s="121">
        <v>2.3</v>
      </c>
      <c r="B60" s="117" t="s">
        <v>48</v>
      </c>
      <c r="C60" s="114">
        <v>50153.95</v>
      </c>
      <c r="D60" s="127">
        <v>50000</v>
      </c>
      <c r="E60" s="127">
        <v>55000</v>
      </c>
      <c r="F60" s="101">
        <f t="shared" si="1"/>
        <v>5000</v>
      </c>
    </row>
    <row r="61" spans="1:6" ht="24">
      <c r="A61" s="121">
        <v>2.4</v>
      </c>
      <c r="B61" s="117" t="s">
        <v>49</v>
      </c>
      <c r="C61" s="114">
        <v>0</v>
      </c>
      <c r="D61" s="127">
        <v>100000</v>
      </c>
      <c r="E61" s="127">
        <v>0</v>
      </c>
      <c r="F61" s="101">
        <f>E61-D61</f>
        <v>-100000</v>
      </c>
    </row>
    <row r="62" spans="1:6" ht="24">
      <c r="A62" s="121">
        <v>2.5</v>
      </c>
      <c r="B62" s="117" t="s">
        <v>173</v>
      </c>
      <c r="C62" s="114">
        <v>169700</v>
      </c>
      <c r="D62" s="127">
        <v>130000</v>
      </c>
      <c r="E62" s="127">
        <v>700000</v>
      </c>
      <c r="F62" s="101">
        <f t="shared" si="1"/>
        <v>570000</v>
      </c>
    </row>
    <row r="63" spans="1:6" ht="24">
      <c r="A63" s="121">
        <v>2.6</v>
      </c>
      <c r="B63" s="117" t="s">
        <v>50</v>
      </c>
      <c r="C63" s="114">
        <v>248232</v>
      </c>
      <c r="D63" s="127">
        <v>190000</v>
      </c>
      <c r="E63" s="127">
        <v>960000</v>
      </c>
      <c r="F63" s="101">
        <f t="shared" si="1"/>
        <v>770000</v>
      </c>
    </row>
    <row r="64" spans="1:6" ht="24">
      <c r="A64" s="121">
        <v>2.7</v>
      </c>
      <c r="B64" s="117" t="s">
        <v>51</v>
      </c>
      <c r="C64" s="114">
        <v>5500</v>
      </c>
      <c r="D64" s="127">
        <v>5000</v>
      </c>
      <c r="E64" s="127">
        <v>36000</v>
      </c>
      <c r="F64" s="101">
        <f t="shared" si="1"/>
        <v>31000</v>
      </c>
    </row>
    <row r="65" spans="1:6" ht="24">
      <c r="A65" s="121">
        <v>2.8</v>
      </c>
      <c r="B65" s="117" t="s">
        <v>52</v>
      </c>
      <c r="C65" s="114">
        <v>0</v>
      </c>
      <c r="D65" s="127">
        <v>40000</v>
      </c>
      <c r="E65" s="127">
        <v>10000</v>
      </c>
      <c r="F65" s="101">
        <f t="shared" si="1"/>
        <v>-30000</v>
      </c>
    </row>
    <row r="66" spans="1:6" ht="24">
      <c r="A66" s="128">
        <v>2.9</v>
      </c>
      <c r="B66" s="123" t="s">
        <v>146</v>
      </c>
      <c r="C66" s="124">
        <v>15300</v>
      </c>
      <c r="D66" s="125">
        <v>31000</v>
      </c>
      <c r="E66" s="125">
        <v>80000</v>
      </c>
      <c r="F66" s="103">
        <f t="shared" si="1"/>
        <v>49000</v>
      </c>
    </row>
    <row r="67" spans="1:6" ht="24">
      <c r="A67" s="229" t="s">
        <v>131</v>
      </c>
      <c r="B67" s="229"/>
      <c r="C67" s="229"/>
      <c r="D67" s="229"/>
      <c r="E67" s="229"/>
      <c r="F67" s="229"/>
    </row>
    <row r="68" spans="1:6" ht="23.25">
      <c r="A68" s="233" t="s">
        <v>1</v>
      </c>
      <c r="B68" s="234"/>
      <c r="C68" s="96" t="s">
        <v>151</v>
      </c>
      <c r="D68" s="96" t="s">
        <v>2</v>
      </c>
      <c r="E68" s="96" t="s">
        <v>2</v>
      </c>
      <c r="F68" s="97" t="s">
        <v>3</v>
      </c>
    </row>
    <row r="69" spans="1:7" ht="23.25">
      <c r="A69" s="235"/>
      <c r="B69" s="236"/>
      <c r="C69" s="100" t="s">
        <v>137</v>
      </c>
      <c r="D69" s="100" t="s">
        <v>157</v>
      </c>
      <c r="E69" s="100" t="s">
        <v>170</v>
      </c>
      <c r="F69" s="101" t="s">
        <v>4</v>
      </c>
      <c r="G69" s="11"/>
    </row>
    <row r="70" spans="1:7" s="11" customFormat="1" ht="23.25">
      <c r="A70" s="237"/>
      <c r="B70" s="238"/>
      <c r="C70" s="102" t="s">
        <v>0</v>
      </c>
      <c r="D70" s="102" t="s">
        <v>0</v>
      </c>
      <c r="E70" s="102" t="s">
        <v>0</v>
      </c>
      <c r="F70" s="103" t="s">
        <v>5</v>
      </c>
      <c r="G70" s="9"/>
    </row>
    <row r="71" spans="1:6" ht="23.25">
      <c r="A71" s="239" t="s">
        <v>53</v>
      </c>
      <c r="B71" s="240"/>
      <c r="C71" s="118">
        <f>C72+C73+C74+C75+C76</f>
        <v>429474.29</v>
      </c>
      <c r="D71" s="118">
        <f>D72+D73+D74+D75+D76</f>
        <v>400000</v>
      </c>
      <c r="E71" s="118">
        <f>E72+E73+E74+E75+E76</f>
        <v>382000</v>
      </c>
      <c r="F71" s="101">
        <f aca="true" t="shared" si="2" ref="F71:F82">E71-D71</f>
        <v>-18000</v>
      </c>
    </row>
    <row r="72" spans="1:6" ht="24">
      <c r="A72" s="105">
        <v>3.1</v>
      </c>
      <c r="B72" s="129" t="s">
        <v>54</v>
      </c>
      <c r="C72" s="107">
        <v>305000</v>
      </c>
      <c r="D72" s="107">
        <v>268000</v>
      </c>
      <c r="E72" s="107">
        <v>250000</v>
      </c>
      <c r="F72" s="101">
        <f t="shared" si="2"/>
        <v>-18000</v>
      </c>
    </row>
    <row r="73" spans="1:6" ht="24">
      <c r="A73" s="105">
        <v>3.2</v>
      </c>
      <c r="B73" s="129" t="s">
        <v>55</v>
      </c>
      <c r="C73" s="107">
        <v>2822</v>
      </c>
      <c r="D73" s="107">
        <v>2000</v>
      </c>
      <c r="E73" s="107">
        <v>2000</v>
      </c>
      <c r="F73" s="101">
        <f t="shared" si="2"/>
        <v>0</v>
      </c>
    </row>
    <row r="74" spans="1:6" ht="24">
      <c r="A74" s="105">
        <v>3.3</v>
      </c>
      <c r="B74" s="129" t="s">
        <v>56</v>
      </c>
      <c r="C74" s="107">
        <v>0</v>
      </c>
      <c r="D74" s="107">
        <v>0</v>
      </c>
      <c r="E74" s="107">
        <v>0</v>
      </c>
      <c r="F74" s="101">
        <f t="shared" si="2"/>
        <v>0</v>
      </c>
    </row>
    <row r="75" spans="1:6" ht="24">
      <c r="A75" s="105">
        <v>3.4</v>
      </c>
      <c r="B75" s="129" t="s">
        <v>57</v>
      </c>
      <c r="C75" s="107">
        <v>24861</v>
      </c>
      <c r="D75" s="107">
        <v>30000</v>
      </c>
      <c r="E75" s="107">
        <v>30000</v>
      </c>
      <c r="F75" s="101">
        <f t="shared" si="2"/>
        <v>0</v>
      </c>
    </row>
    <row r="76" spans="1:6" ht="24">
      <c r="A76" s="105">
        <v>3.5</v>
      </c>
      <c r="B76" s="129" t="s">
        <v>58</v>
      </c>
      <c r="C76" s="107">
        <v>96791.29</v>
      </c>
      <c r="D76" s="107">
        <v>100000</v>
      </c>
      <c r="E76" s="107">
        <v>100000</v>
      </c>
      <c r="F76" s="101">
        <f t="shared" si="2"/>
        <v>0</v>
      </c>
    </row>
    <row r="77" spans="1:6" ht="24">
      <c r="A77" s="105"/>
      <c r="B77" s="130" t="s">
        <v>59</v>
      </c>
      <c r="C77" s="107"/>
      <c r="D77" s="107"/>
      <c r="E77" s="107"/>
      <c r="F77" s="101">
        <f t="shared" si="2"/>
        <v>0</v>
      </c>
    </row>
    <row r="78" spans="1:6" ht="24">
      <c r="A78" s="230" t="s">
        <v>60</v>
      </c>
      <c r="B78" s="231"/>
      <c r="C78" s="118">
        <f>C79+C80+C81+C82</f>
        <v>13416265</v>
      </c>
      <c r="D78" s="118">
        <f>D79+D80+D81+D82</f>
        <v>14000000</v>
      </c>
      <c r="E78" s="118">
        <v>14000000</v>
      </c>
      <c r="F78" s="101">
        <f t="shared" si="2"/>
        <v>0</v>
      </c>
    </row>
    <row r="79" spans="1:6" ht="24">
      <c r="A79" s="105">
        <v>1.1</v>
      </c>
      <c r="B79" s="129" t="s">
        <v>153</v>
      </c>
      <c r="C79" s="107">
        <v>11448100</v>
      </c>
      <c r="D79" s="107">
        <v>10538000</v>
      </c>
      <c r="E79" s="107">
        <v>14000000</v>
      </c>
      <c r="F79" s="101">
        <f t="shared" si="2"/>
        <v>3462000</v>
      </c>
    </row>
    <row r="80" spans="1:6" ht="24">
      <c r="A80" s="105">
        <v>1.2</v>
      </c>
      <c r="B80" s="129" t="s">
        <v>154</v>
      </c>
      <c r="C80" s="107">
        <v>0</v>
      </c>
      <c r="D80" s="107">
        <v>3462000</v>
      </c>
      <c r="E80" s="107">
        <v>0</v>
      </c>
      <c r="F80" s="101">
        <f t="shared" si="2"/>
        <v>-3462000</v>
      </c>
    </row>
    <row r="81" spans="1:6" ht="24">
      <c r="A81" s="105">
        <v>1.3</v>
      </c>
      <c r="B81" s="129" t="s">
        <v>155</v>
      </c>
      <c r="C81" s="107">
        <v>1968165</v>
      </c>
      <c r="D81" s="131">
        <v>0</v>
      </c>
      <c r="E81" s="107">
        <v>0</v>
      </c>
      <c r="F81" s="101">
        <f t="shared" si="2"/>
        <v>0</v>
      </c>
    </row>
    <row r="82" spans="1:6" ht="24">
      <c r="A82" s="105">
        <v>1.4</v>
      </c>
      <c r="B82" s="129" t="s">
        <v>156</v>
      </c>
      <c r="C82" s="132">
        <v>0</v>
      </c>
      <c r="D82" s="131">
        <v>0</v>
      </c>
      <c r="E82" s="107">
        <v>0</v>
      </c>
      <c r="F82" s="101">
        <f t="shared" si="2"/>
        <v>0</v>
      </c>
    </row>
    <row r="83" spans="1:6" ht="24">
      <c r="A83" s="105"/>
      <c r="B83" s="133"/>
      <c r="C83" s="132"/>
      <c r="D83" s="132"/>
      <c r="E83" s="132"/>
      <c r="F83" s="109"/>
    </row>
    <row r="84" spans="1:6" ht="24">
      <c r="A84" s="105"/>
      <c r="B84" s="133"/>
      <c r="C84" s="132"/>
      <c r="D84" s="132"/>
      <c r="E84" s="132"/>
      <c r="F84" s="109"/>
    </row>
    <row r="85" spans="1:6" ht="24">
      <c r="A85" s="105"/>
      <c r="B85" s="133"/>
      <c r="C85" s="132"/>
      <c r="D85" s="132"/>
      <c r="E85" s="132"/>
      <c r="F85" s="109"/>
    </row>
    <row r="86" spans="1:6" ht="24">
      <c r="A86" s="105"/>
      <c r="B86" s="133"/>
      <c r="C86" s="132"/>
      <c r="D86" s="132"/>
      <c r="E86" s="132"/>
      <c r="F86" s="109"/>
    </row>
    <row r="87" spans="1:6" ht="24">
      <c r="A87" s="105"/>
      <c r="B87" s="133"/>
      <c r="C87" s="132"/>
      <c r="D87" s="132"/>
      <c r="E87" s="132"/>
      <c r="F87" s="109"/>
    </row>
    <row r="88" spans="1:6" ht="24">
      <c r="A88" s="105"/>
      <c r="B88" s="133"/>
      <c r="C88" s="132"/>
      <c r="D88" s="132"/>
      <c r="E88" s="132"/>
      <c r="F88" s="109"/>
    </row>
    <row r="89" spans="1:6" ht="24">
      <c r="A89" s="105"/>
      <c r="B89" s="133"/>
      <c r="C89" s="132"/>
      <c r="D89" s="132"/>
      <c r="E89" s="132"/>
      <c r="F89" s="109"/>
    </row>
    <row r="90" spans="1:6" ht="24">
      <c r="A90" s="105"/>
      <c r="B90" s="133"/>
      <c r="C90" s="132"/>
      <c r="D90" s="132"/>
      <c r="E90" s="132"/>
      <c r="F90" s="109"/>
    </row>
    <row r="91" spans="1:6" ht="23.25">
      <c r="A91" s="98"/>
      <c r="B91" s="130"/>
      <c r="C91" s="100"/>
      <c r="D91" s="100"/>
      <c r="E91" s="100"/>
      <c r="F91" s="101"/>
    </row>
    <row r="92" spans="1:6" ht="23.25">
      <c r="A92" s="98"/>
      <c r="B92" s="130"/>
      <c r="C92" s="100"/>
      <c r="D92" s="100"/>
      <c r="E92" s="100"/>
      <c r="F92" s="101"/>
    </row>
    <row r="93" spans="1:6" ht="23.25">
      <c r="A93" s="98"/>
      <c r="B93" s="130"/>
      <c r="C93" s="100"/>
      <c r="D93" s="100"/>
      <c r="E93" s="100"/>
      <c r="F93" s="101"/>
    </row>
    <row r="94" spans="1:6" ht="23.25">
      <c r="A94" s="98"/>
      <c r="B94" s="130"/>
      <c r="C94" s="100"/>
      <c r="D94" s="100"/>
      <c r="E94" s="100"/>
      <c r="F94" s="101"/>
    </row>
    <row r="95" spans="1:6" ht="23.25">
      <c r="A95" s="98"/>
      <c r="B95" s="130"/>
      <c r="C95" s="100"/>
      <c r="D95" s="100"/>
      <c r="E95" s="100"/>
      <c r="F95" s="101"/>
    </row>
    <row r="96" spans="1:6" ht="23.25">
      <c r="A96" s="98"/>
      <c r="B96" s="130"/>
      <c r="C96" s="100"/>
      <c r="D96" s="100"/>
      <c r="E96" s="100"/>
      <c r="F96" s="101"/>
    </row>
    <row r="97" spans="1:6" ht="24">
      <c r="A97" s="134"/>
      <c r="B97" s="135" t="s">
        <v>99</v>
      </c>
      <c r="C97" s="136">
        <f>SUM(C7,C23,C57,C71,C78)</f>
        <v>28146232.6</v>
      </c>
      <c r="D97" s="137">
        <f>SUM(D7,D23,D57,D71,D78)</f>
        <v>31066000</v>
      </c>
      <c r="E97" s="137">
        <f>SUM(E7,E23,E57,E71,E78)</f>
        <v>32000000</v>
      </c>
      <c r="F97" s="138"/>
    </row>
    <row r="98" spans="1:6" ht="23.25">
      <c r="A98" s="130"/>
      <c r="B98" s="130"/>
      <c r="C98" s="232"/>
      <c r="D98" s="232"/>
      <c r="E98" s="232"/>
      <c r="F98" s="232"/>
    </row>
    <row r="99" spans="1:6" ht="23.25">
      <c r="A99" s="130"/>
      <c r="B99" s="130"/>
      <c r="C99" s="139"/>
      <c r="D99" s="139"/>
      <c r="E99" s="139"/>
      <c r="F99" s="139"/>
    </row>
    <row r="100" spans="1:6" ht="24">
      <c r="A100" s="190" t="s">
        <v>132</v>
      </c>
      <c r="B100" s="191"/>
      <c r="C100" s="191"/>
      <c r="D100" s="191"/>
      <c r="E100" s="191"/>
      <c r="F100" s="191"/>
    </row>
    <row r="101" spans="1:7" ht="24">
      <c r="A101" s="39" t="s">
        <v>61</v>
      </c>
      <c r="B101" s="39"/>
      <c r="C101" s="40"/>
      <c r="D101" s="41"/>
      <c r="E101" s="40"/>
      <c r="F101" s="40"/>
      <c r="G101" s="11"/>
    </row>
    <row r="102" spans="1:6" s="11" customFormat="1" ht="24">
      <c r="A102" s="216" t="s">
        <v>80</v>
      </c>
      <c r="B102" s="217"/>
      <c r="C102" s="42" t="s">
        <v>152</v>
      </c>
      <c r="D102" s="43" t="s">
        <v>2</v>
      </c>
      <c r="E102" s="42" t="s">
        <v>2</v>
      </c>
      <c r="F102" s="222" t="s">
        <v>3</v>
      </c>
    </row>
    <row r="103" spans="1:7" s="11" customFormat="1" ht="24">
      <c r="A103" s="218"/>
      <c r="B103" s="219"/>
      <c r="C103" s="45" t="s">
        <v>137</v>
      </c>
      <c r="D103" s="46" t="s">
        <v>157</v>
      </c>
      <c r="E103" s="45" t="s">
        <v>170</v>
      </c>
      <c r="F103" s="223"/>
      <c r="G103" s="9"/>
    </row>
    <row r="104" spans="1:6" ht="24">
      <c r="A104" s="220"/>
      <c r="B104" s="221"/>
      <c r="C104" s="48" t="s">
        <v>0</v>
      </c>
      <c r="D104" s="49" t="s">
        <v>0</v>
      </c>
      <c r="E104" s="48" t="s">
        <v>0</v>
      </c>
      <c r="F104" s="224"/>
    </row>
    <row r="105" spans="1:6" ht="24">
      <c r="A105" s="225" t="s">
        <v>62</v>
      </c>
      <c r="B105" s="226"/>
      <c r="C105" s="78">
        <v>9911243.13</v>
      </c>
      <c r="D105" s="78">
        <v>11166066</v>
      </c>
      <c r="E105" s="78">
        <v>11158715</v>
      </c>
      <c r="F105" s="47"/>
    </row>
    <row r="106" spans="1:7" ht="24">
      <c r="A106" s="50" t="s">
        <v>108</v>
      </c>
      <c r="B106" s="53" t="s">
        <v>63</v>
      </c>
      <c r="C106" s="52">
        <v>9000934.13</v>
      </c>
      <c r="D106" s="52">
        <v>10261382</v>
      </c>
      <c r="E106" s="52">
        <v>10875715</v>
      </c>
      <c r="F106" s="47"/>
      <c r="G106" s="52">
        <v>10945715</v>
      </c>
    </row>
    <row r="107" spans="1:7" ht="24">
      <c r="A107" s="50" t="s">
        <v>108</v>
      </c>
      <c r="B107" s="53" t="s">
        <v>64</v>
      </c>
      <c r="C107" s="52">
        <v>910309</v>
      </c>
      <c r="D107" s="52">
        <v>904684</v>
      </c>
      <c r="E107" s="52">
        <v>283000</v>
      </c>
      <c r="F107" s="47"/>
      <c r="G107" s="52">
        <v>308000</v>
      </c>
    </row>
    <row r="108" spans="1:7" ht="24">
      <c r="A108" s="227" t="s">
        <v>65</v>
      </c>
      <c r="B108" s="228"/>
      <c r="C108" s="78">
        <v>10029534.8</v>
      </c>
      <c r="D108" s="78">
        <v>12107869</v>
      </c>
      <c r="E108" s="78">
        <v>16058780</v>
      </c>
      <c r="F108" s="47"/>
      <c r="G108" s="161">
        <f>SUM(G106:G107)</f>
        <v>11253715</v>
      </c>
    </row>
    <row r="109" spans="1:7" ht="24">
      <c r="A109" s="50" t="s">
        <v>108</v>
      </c>
      <c r="B109" s="53" t="s">
        <v>66</v>
      </c>
      <c r="C109" s="52">
        <v>4724837.8</v>
      </c>
      <c r="D109" s="52">
        <v>6039773</v>
      </c>
      <c r="E109" s="52">
        <v>6170800</v>
      </c>
      <c r="F109" s="47"/>
      <c r="G109" s="80"/>
    </row>
    <row r="110" spans="1:7" ht="24">
      <c r="A110" s="50" t="s">
        <v>108</v>
      </c>
      <c r="B110" s="53" t="s">
        <v>67</v>
      </c>
      <c r="C110" s="52">
        <v>1226872</v>
      </c>
      <c r="D110" s="52">
        <v>1474004</v>
      </c>
      <c r="E110" s="52">
        <v>1239360</v>
      </c>
      <c r="F110" s="47"/>
      <c r="G110" s="52">
        <v>6170800</v>
      </c>
    </row>
    <row r="111" spans="1:7" ht="24">
      <c r="A111" s="50" t="s">
        <v>108</v>
      </c>
      <c r="B111" s="53" t="s">
        <v>68</v>
      </c>
      <c r="C111" s="52">
        <v>1074348</v>
      </c>
      <c r="D111" s="52">
        <v>1402660</v>
      </c>
      <c r="E111" s="52">
        <v>1294120</v>
      </c>
      <c r="F111" s="47"/>
      <c r="G111" s="52">
        <v>1419360</v>
      </c>
    </row>
    <row r="112" spans="1:7" ht="24">
      <c r="A112" s="50" t="s">
        <v>108</v>
      </c>
      <c r="B112" s="53" t="s">
        <v>69</v>
      </c>
      <c r="C112" s="52">
        <v>1500020</v>
      </c>
      <c r="D112" s="52">
        <v>2071432</v>
      </c>
      <c r="E112" s="52">
        <v>6244500</v>
      </c>
      <c r="F112" s="47"/>
      <c r="G112" s="52">
        <v>1294120</v>
      </c>
    </row>
    <row r="113" spans="1:7" ht="24">
      <c r="A113" s="50" t="s">
        <v>108</v>
      </c>
      <c r="B113" s="53" t="s">
        <v>70</v>
      </c>
      <c r="C113" s="52">
        <v>490700</v>
      </c>
      <c r="D113" s="52">
        <v>190000</v>
      </c>
      <c r="E113" s="52">
        <v>235000</v>
      </c>
      <c r="F113" s="47"/>
      <c r="G113" s="141">
        <v>5989500</v>
      </c>
    </row>
    <row r="114" spans="1:7" ht="24">
      <c r="A114" s="50" t="s">
        <v>108</v>
      </c>
      <c r="B114" s="53" t="s">
        <v>71</v>
      </c>
      <c r="C114" s="52">
        <v>1012757</v>
      </c>
      <c r="D114" s="52">
        <v>930000</v>
      </c>
      <c r="E114" s="52">
        <v>875000</v>
      </c>
      <c r="F114" s="47"/>
      <c r="G114" s="52">
        <v>255000</v>
      </c>
    </row>
    <row r="115" spans="1:7" ht="24">
      <c r="A115" s="50"/>
      <c r="B115" s="53" t="s">
        <v>72</v>
      </c>
      <c r="C115" s="52"/>
      <c r="D115" s="52"/>
      <c r="E115" s="52"/>
      <c r="F115" s="47"/>
      <c r="G115" s="52">
        <v>875000</v>
      </c>
    </row>
    <row r="116" spans="1:7" ht="24">
      <c r="A116" s="227" t="s">
        <v>73</v>
      </c>
      <c r="B116" s="228"/>
      <c r="C116" s="78">
        <v>2962734.19</v>
      </c>
      <c r="D116" s="79">
        <f>+D117+D118+D119</f>
        <v>3790458</v>
      </c>
      <c r="E116" s="79">
        <v>1658460</v>
      </c>
      <c r="F116" s="47"/>
      <c r="G116" s="81">
        <f>SUM(G110:G115)</f>
        <v>16003780</v>
      </c>
    </row>
    <row r="117" spans="1:6" ht="24">
      <c r="A117" s="50" t="s">
        <v>108</v>
      </c>
      <c r="B117" s="53" t="s">
        <v>74</v>
      </c>
      <c r="C117" s="52">
        <v>2944734.19</v>
      </c>
      <c r="D117" s="52">
        <v>3634458</v>
      </c>
      <c r="E117" s="52">
        <v>1620460</v>
      </c>
      <c r="F117" s="47"/>
    </row>
    <row r="118" spans="1:7" ht="24">
      <c r="A118" s="50" t="s">
        <v>108</v>
      </c>
      <c r="B118" s="53" t="s">
        <v>75</v>
      </c>
      <c r="C118" s="52"/>
      <c r="D118" s="52">
        <v>98000</v>
      </c>
      <c r="E118" s="52"/>
      <c r="F118" s="47"/>
      <c r="G118" s="52">
        <v>1580460</v>
      </c>
    </row>
    <row r="119" spans="1:7" ht="24">
      <c r="A119" s="50" t="s">
        <v>108</v>
      </c>
      <c r="B119" s="53" t="s">
        <v>76</v>
      </c>
      <c r="C119" s="52">
        <v>18000</v>
      </c>
      <c r="D119" s="52">
        <v>58000</v>
      </c>
      <c r="E119" s="52">
        <v>38000</v>
      </c>
      <c r="F119" s="47"/>
      <c r="G119" s="52"/>
    </row>
    <row r="120" spans="1:7" ht="24">
      <c r="A120" s="227" t="s">
        <v>77</v>
      </c>
      <c r="B120" s="228"/>
      <c r="C120" s="167">
        <v>3987998.44</v>
      </c>
      <c r="D120" s="79">
        <f>+D121</f>
        <v>4001607</v>
      </c>
      <c r="E120" s="79">
        <v>3124045</v>
      </c>
      <c r="F120" s="47"/>
      <c r="G120" s="52">
        <v>38000</v>
      </c>
    </row>
    <row r="121" spans="1:7" ht="24">
      <c r="A121" s="50" t="s">
        <v>108</v>
      </c>
      <c r="B121" s="53" t="s">
        <v>78</v>
      </c>
      <c r="C121" s="52">
        <v>3987998.44</v>
      </c>
      <c r="D121" s="52">
        <v>4001607</v>
      </c>
      <c r="E121" s="52">
        <v>3124045</v>
      </c>
      <c r="F121" s="47"/>
      <c r="G121" s="80">
        <f>SUM(G118:G120)</f>
        <v>1618460</v>
      </c>
    </row>
    <row r="122" spans="1:6" ht="24">
      <c r="A122" s="44"/>
      <c r="B122" s="54"/>
      <c r="C122" s="45"/>
      <c r="D122" s="45"/>
      <c r="E122" s="45"/>
      <c r="F122" s="47"/>
    </row>
    <row r="123" spans="1:6" ht="24">
      <c r="A123" s="44"/>
      <c r="B123" s="54"/>
      <c r="C123" s="45"/>
      <c r="D123" s="45"/>
      <c r="E123" s="45"/>
      <c r="F123" s="47"/>
    </row>
    <row r="124" spans="1:6" ht="24">
      <c r="A124" s="44"/>
      <c r="B124" s="54"/>
      <c r="C124" s="45"/>
      <c r="D124" s="45"/>
      <c r="E124" s="45"/>
      <c r="F124" s="47"/>
    </row>
    <row r="125" spans="1:6" ht="24">
      <c r="A125" s="44"/>
      <c r="B125" s="54"/>
      <c r="C125" s="45"/>
      <c r="D125" s="45"/>
      <c r="E125" s="45"/>
      <c r="F125" s="47"/>
    </row>
    <row r="126" spans="1:6" ht="24">
      <c r="A126" s="44"/>
      <c r="B126" s="54"/>
      <c r="C126" s="45"/>
      <c r="D126" s="45"/>
      <c r="E126" s="45"/>
      <c r="F126" s="47"/>
    </row>
    <row r="127" spans="1:6" ht="24">
      <c r="A127" s="44"/>
      <c r="B127" s="54"/>
      <c r="C127" s="45"/>
      <c r="D127" s="45"/>
      <c r="E127" s="45"/>
      <c r="F127" s="47"/>
    </row>
    <row r="128" spans="1:6" ht="24">
      <c r="A128" s="44"/>
      <c r="B128" s="54"/>
      <c r="C128" s="45"/>
      <c r="D128" s="45"/>
      <c r="E128" s="45"/>
      <c r="F128" s="47"/>
    </row>
    <row r="129" spans="1:6" ht="24">
      <c r="A129" s="44"/>
      <c r="B129" s="54"/>
      <c r="C129" s="45"/>
      <c r="D129" s="45"/>
      <c r="E129" s="45"/>
      <c r="F129" s="47"/>
    </row>
    <row r="130" spans="1:6" ht="24">
      <c r="A130" s="44"/>
      <c r="B130" s="54"/>
      <c r="C130" s="45"/>
      <c r="D130" s="45"/>
      <c r="E130" s="45"/>
      <c r="F130" s="47"/>
    </row>
    <row r="131" spans="1:6" ht="24">
      <c r="A131" s="56"/>
      <c r="B131" s="57" t="s">
        <v>99</v>
      </c>
      <c r="C131" s="162">
        <v>26891510.56</v>
      </c>
      <c r="D131" s="59">
        <f>SUM(D105,D108,D116,D120)</f>
        <v>31066000</v>
      </c>
      <c r="E131" s="162">
        <v>32000000</v>
      </c>
      <c r="F131" s="58"/>
    </row>
    <row r="132" spans="1:6" ht="24">
      <c r="A132" s="54"/>
      <c r="B132" s="54"/>
      <c r="C132" s="60"/>
      <c r="D132" s="61"/>
      <c r="E132" s="60"/>
      <c r="F132" s="62"/>
    </row>
    <row r="133" spans="1:6" ht="24">
      <c r="A133" s="54"/>
      <c r="B133" s="54"/>
      <c r="C133" s="60"/>
      <c r="D133" s="61"/>
      <c r="E133" s="60"/>
      <c r="F133" s="62"/>
    </row>
    <row r="134" spans="1:6" ht="24">
      <c r="A134" s="190" t="s">
        <v>133</v>
      </c>
      <c r="B134" s="190"/>
      <c r="C134" s="190"/>
      <c r="D134" s="190"/>
      <c r="E134" s="190"/>
      <c r="F134" s="190"/>
    </row>
    <row r="135" spans="1:7" ht="24">
      <c r="A135" s="39" t="s">
        <v>79</v>
      </c>
      <c r="B135" s="39"/>
      <c r="C135" s="40"/>
      <c r="D135" s="41"/>
      <c r="E135" s="40"/>
      <c r="F135" s="40"/>
      <c r="G135" s="11"/>
    </row>
    <row r="136" spans="1:6" s="11" customFormat="1" ht="24">
      <c r="A136" s="216" t="s">
        <v>81</v>
      </c>
      <c r="B136" s="217"/>
      <c r="C136" s="42" t="s">
        <v>152</v>
      </c>
      <c r="D136" s="43" t="s">
        <v>2</v>
      </c>
      <c r="E136" s="42" t="s">
        <v>2</v>
      </c>
      <c r="F136" s="222" t="s">
        <v>3</v>
      </c>
    </row>
    <row r="137" spans="1:7" s="11" customFormat="1" ht="24">
      <c r="A137" s="218"/>
      <c r="B137" s="219"/>
      <c r="C137" s="45" t="s">
        <v>137</v>
      </c>
      <c r="D137" s="46" t="s">
        <v>157</v>
      </c>
      <c r="E137" s="45" t="s">
        <v>170</v>
      </c>
      <c r="F137" s="223"/>
      <c r="G137" s="9"/>
    </row>
    <row r="138" spans="1:6" ht="24">
      <c r="A138" s="220"/>
      <c r="B138" s="221"/>
      <c r="C138" s="48" t="s">
        <v>0</v>
      </c>
      <c r="D138" s="49" t="s">
        <v>0</v>
      </c>
      <c r="E138" s="48" t="s">
        <v>0</v>
      </c>
      <c r="F138" s="224"/>
    </row>
    <row r="139" spans="1:6" ht="24">
      <c r="A139" s="50">
        <v>1</v>
      </c>
      <c r="B139" s="53" t="s">
        <v>82</v>
      </c>
      <c r="C139" s="52">
        <v>1478063.51</v>
      </c>
      <c r="D139" s="52">
        <v>4001607</v>
      </c>
      <c r="E139" s="52">
        <v>3124045</v>
      </c>
      <c r="F139" s="47"/>
    </row>
    <row r="140" spans="1:6" ht="24">
      <c r="A140" s="50">
        <v>2</v>
      </c>
      <c r="B140" s="53" t="s">
        <v>83</v>
      </c>
      <c r="C140" s="52">
        <v>5611176</v>
      </c>
      <c r="D140" s="52">
        <v>7804563</v>
      </c>
      <c r="E140" s="52">
        <v>8057500</v>
      </c>
      <c r="F140" s="47"/>
    </row>
    <row r="141" spans="1:6" ht="24">
      <c r="A141" s="50">
        <v>3</v>
      </c>
      <c r="B141" s="53" t="s">
        <v>84</v>
      </c>
      <c r="C141" s="52">
        <v>2470481</v>
      </c>
      <c r="D141" s="52">
        <v>3011172</v>
      </c>
      <c r="E141" s="52">
        <v>3789724</v>
      </c>
      <c r="F141" s="47"/>
    </row>
    <row r="142" spans="1:6" ht="24">
      <c r="A142" s="50">
        <v>4</v>
      </c>
      <c r="B142" s="53" t="s">
        <v>85</v>
      </c>
      <c r="C142" s="52">
        <v>6878969.06</v>
      </c>
      <c r="D142" s="52">
        <v>10205950</v>
      </c>
      <c r="E142" s="52">
        <v>9430135</v>
      </c>
      <c r="F142" s="47"/>
    </row>
    <row r="143" spans="1:6" ht="24">
      <c r="A143" s="50">
        <v>5</v>
      </c>
      <c r="B143" s="53" t="s">
        <v>86</v>
      </c>
      <c r="C143" s="52">
        <v>289090.53</v>
      </c>
      <c r="D143" s="52">
        <v>486000</v>
      </c>
      <c r="E143" s="52">
        <v>486000</v>
      </c>
      <c r="F143" s="47"/>
    </row>
    <row r="144" spans="1:6" ht="24">
      <c r="A144" s="50">
        <v>6</v>
      </c>
      <c r="B144" s="53" t="s">
        <v>87</v>
      </c>
      <c r="C144" s="52">
        <v>2045400</v>
      </c>
      <c r="D144" s="52">
        <v>2867000</v>
      </c>
      <c r="E144" s="52">
        <v>2998000</v>
      </c>
      <c r="F144" s="47"/>
    </row>
    <row r="145" spans="1:6" ht="24">
      <c r="A145" s="50">
        <v>7</v>
      </c>
      <c r="B145" s="53" t="s">
        <v>88</v>
      </c>
      <c r="C145" s="52">
        <v>269230</v>
      </c>
      <c r="D145" s="52">
        <v>2589708</v>
      </c>
      <c r="E145" s="52">
        <v>4034596</v>
      </c>
      <c r="F145" s="47"/>
    </row>
    <row r="146" spans="1:6" ht="24">
      <c r="A146" s="50">
        <v>8</v>
      </c>
      <c r="B146" s="53" t="s">
        <v>89</v>
      </c>
      <c r="C146" s="52">
        <v>99000</v>
      </c>
      <c r="D146" s="52">
        <v>100000</v>
      </c>
      <c r="E146" s="52">
        <v>80000</v>
      </c>
      <c r="F146" s="47"/>
    </row>
    <row r="147" spans="1:6" ht="24">
      <c r="A147" s="50">
        <v>9</v>
      </c>
      <c r="B147" s="53" t="s">
        <v>195</v>
      </c>
      <c r="C147" s="156">
        <v>242000</v>
      </c>
      <c r="D147" s="45"/>
      <c r="E147" s="45"/>
      <c r="F147" s="47"/>
    </row>
    <row r="148" spans="1:6" ht="24">
      <c r="A148" s="50">
        <v>10</v>
      </c>
      <c r="B148" s="53" t="s">
        <v>162</v>
      </c>
      <c r="C148" s="156">
        <v>1263000</v>
      </c>
      <c r="D148" s="45"/>
      <c r="E148" s="45"/>
      <c r="F148" s="47"/>
    </row>
    <row r="149" spans="1:6" ht="24">
      <c r="A149" s="44"/>
      <c r="B149" s="54"/>
      <c r="C149" s="45"/>
      <c r="D149" s="45"/>
      <c r="E149" s="45"/>
      <c r="F149" s="47"/>
    </row>
    <row r="150" spans="1:6" ht="24">
      <c r="A150" s="44"/>
      <c r="B150" s="54"/>
      <c r="C150" s="45"/>
      <c r="D150" s="45"/>
      <c r="E150" s="45"/>
      <c r="F150" s="47"/>
    </row>
    <row r="151" spans="1:6" ht="24">
      <c r="A151" s="44"/>
      <c r="B151" s="54"/>
      <c r="C151" s="45"/>
      <c r="D151" s="45"/>
      <c r="E151" s="45"/>
      <c r="F151" s="47"/>
    </row>
    <row r="152" spans="1:6" ht="24">
      <c r="A152" s="44"/>
      <c r="B152" s="54"/>
      <c r="C152" s="45"/>
      <c r="D152" s="45"/>
      <c r="E152" s="45"/>
      <c r="F152" s="47"/>
    </row>
    <row r="153" spans="1:6" ht="24">
      <c r="A153" s="44"/>
      <c r="B153" s="54"/>
      <c r="C153" s="45"/>
      <c r="D153" s="45"/>
      <c r="E153" s="45"/>
      <c r="F153" s="47"/>
    </row>
    <row r="154" spans="1:6" ht="24">
      <c r="A154" s="44"/>
      <c r="B154" s="54"/>
      <c r="C154" s="45"/>
      <c r="D154" s="45"/>
      <c r="E154" s="45"/>
      <c r="F154" s="47"/>
    </row>
    <row r="155" spans="1:6" ht="24">
      <c r="A155" s="44"/>
      <c r="B155" s="54"/>
      <c r="C155" s="45"/>
      <c r="D155" s="45"/>
      <c r="E155" s="45"/>
      <c r="F155" s="47"/>
    </row>
    <row r="156" spans="1:6" ht="24">
      <c r="A156" s="44"/>
      <c r="B156" s="54"/>
      <c r="C156" s="45"/>
      <c r="D156" s="45"/>
      <c r="E156" s="45"/>
      <c r="F156" s="47"/>
    </row>
    <row r="157" spans="1:6" ht="24">
      <c r="A157" s="44"/>
      <c r="B157" s="54"/>
      <c r="C157" s="45"/>
      <c r="D157" s="45"/>
      <c r="E157" s="45"/>
      <c r="F157" s="47"/>
    </row>
    <row r="158" spans="1:6" ht="24">
      <c r="A158" s="44"/>
      <c r="B158" s="54"/>
      <c r="C158" s="45"/>
      <c r="D158" s="45"/>
      <c r="E158" s="45"/>
      <c r="F158" s="47"/>
    </row>
    <row r="159" spans="1:6" ht="24">
      <c r="A159" s="44"/>
      <c r="B159" s="54"/>
      <c r="C159" s="45"/>
      <c r="D159" s="45"/>
      <c r="E159" s="45"/>
      <c r="F159" s="47"/>
    </row>
    <row r="160" spans="1:6" ht="24">
      <c r="A160" s="44"/>
      <c r="B160" s="54"/>
      <c r="C160" s="45"/>
      <c r="D160" s="45"/>
      <c r="E160" s="45"/>
      <c r="F160" s="47"/>
    </row>
    <row r="161" spans="1:6" ht="24">
      <c r="A161" s="44"/>
      <c r="B161" s="54"/>
      <c r="C161" s="45"/>
      <c r="D161" s="45"/>
      <c r="E161" s="45"/>
      <c r="F161" s="47"/>
    </row>
    <row r="162" spans="1:6" ht="24">
      <c r="A162" s="44"/>
      <c r="B162" s="54"/>
      <c r="C162" s="45"/>
      <c r="D162" s="45"/>
      <c r="E162" s="45"/>
      <c r="F162" s="47"/>
    </row>
    <row r="163" spans="1:6" ht="24">
      <c r="A163" s="44"/>
      <c r="B163" s="54"/>
      <c r="C163" s="45"/>
      <c r="D163" s="45"/>
      <c r="E163" s="45"/>
      <c r="F163" s="47"/>
    </row>
    <row r="164" spans="1:6" ht="24">
      <c r="A164" s="56"/>
      <c r="B164" s="57" t="s">
        <v>99</v>
      </c>
      <c r="C164" s="162">
        <f>SUM(C139:C148)</f>
        <v>20646410.1</v>
      </c>
      <c r="D164" s="59">
        <f>SUM(D139:D146)</f>
        <v>31066000</v>
      </c>
      <c r="E164" s="59">
        <f>SUM(E139:E146)</f>
        <v>32000000</v>
      </c>
      <c r="F164" s="58"/>
    </row>
    <row r="165" spans="1:6" ht="24">
      <c r="A165" s="74"/>
      <c r="B165" s="75"/>
      <c r="C165" s="76"/>
      <c r="D165" s="76"/>
      <c r="E165" s="76"/>
      <c r="F165" s="77"/>
    </row>
    <row r="166" spans="1:6" ht="24">
      <c r="A166" s="190" t="s">
        <v>134</v>
      </c>
      <c r="B166" s="190"/>
      <c r="C166" s="190"/>
      <c r="D166" s="190"/>
      <c r="E166" s="190"/>
      <c r="F166" s="190"/>
    </row>
    <row r="167" spans="1:7" ht="24">
      <c r="A167" s="64" t="s">
        <v>90</v>
      </c>
      <c r="B167" s="64"/>
      <c r="C167" s="40"/>
      <c r="D167" s="41"/>
      <c r="E167" s="40"/>
      <c r="F167" s="40"/>
      <c r="G167" s="11"/>
    </row>
    <row r="168" spans="1:6" s="11" customFormat="1" ht="24">
      <c r="A168" s="193" t="s">
        <v>91</v>
      </c>
      <c r="B168" s="193"/>
      <c r="C168" s="202" t="s">
        <v>147</v>
      </c>
      <c r="D168" s="203"/>
      <c r="E168" s="65" t="s">
        <v>137</v>
      </c>
      <c r="F168" s="66" t="s">
        <v>157</v>
      </c>
    </row>
    <row r="169" spans="1:7" s="11" customFormat="1" ht="24">
      <c r="A169" s="193"/>
      <c r="B169" s="193"/>
      <c r="C169" s="204"/>
      <c r="D169" s="205"/>
      <c r="E169" s="65" t="s">
        <v>148</v>
      </c>
      <c r="F169" s="66" t="s">
        <v>148</v>
      </c>
      <c r="G169" s="9"/>
    </row>
    <row r="170" spans="1:6" ht="24">
      <c r="A170" s="67">
        <v>1</v>
      </c>
      <c r="B170" s="53" t="s">
        <v>92</v>
      </c>
      <c r="C170" s="213" t="s">
        <v>159</v>
      </c>
      <c r="D170" s="214"/>
      <c r="E170" s="72">
        <v>443344.88</v>
      </c>
      <c r="F170" s="45"/>
    </row>
    <row r="171" spans="1:6" ht="24">
      <c r="A171" s="50">
        <v>2</v>
      </c>
      <c r="B171" s="53" t="s">
        <v>149</v>
      </c>
      <c r="C171" s="196" t="s">
        <v>112</v>
      </c>
      <c r="D171" s="197"/>
      <c r="E171" s="72"/>
      <c r="F171" s="45"/>
    </row>
    <row r="172" spans="1:6" ht="24">
      <c r="A172" s="50">
        <v>3</v>
      </c>
      <c r="B172" s="53" t="s">
        <v>149</v>
      </c>
      <c r="C172" s="196" t="s">
        <v>160</v>
      </c>
      <c r="D172" s="197"/>
      <c r="E172" s="72"/>
      <c r="F172" s="45"/>
    </row>
    <row r="173" spans="1:6" ht="24">
      <c r="A173" s="50">
        <v>4</v>
      </c>
      <c r="B173" s="51" t="s">
        <v>149</v>
      </c>
      <c r="C173" s="198" t="s">
        <v>161</v>
      </c>
      <c r="D173" s="199"/>
      <c r="E173" s="72">
        <v>3394000</v>
      </c>
      <c r="F173" s="45"/>
    </row>
    <row r="174" spans="1:6" ht="24">
      <c r="A174" s="50">
        <v>5</v>
      </c>
      <c r="B174" s="51" t="s">
        <v>154</v>
      </c>
      <c r="C174" s="68"/>
      <c r="D174" s="69"/>
      <c r="E174" s="72"/>
      <c r="F174" s="45"/>
    </row>
    <row r="175" spans="1:6" ht="24">
      <c r="A175" s="50">
        <v>6</v>
      </c>
      <c r="B175" s="51" t="s">
        <v>162</v>
      </c>
      <c r="C175" s="68"/>
      <c r="D175" s="69"/>
      <c r="E175" s="72"/>
      <c r="F175" s="45"/>
    </row>
    <row r="176" spans="1:6" ht="24">
      <c r="A176" s="50">
        <v>7</v>
      </c>
      <c r="B176" s="51" t="s">
        <v>156</v>
      </c>
      <c r="C176" s="68"/>
      <c r="D176" s="69"/>
      <c r="E176" s="72"/>
      <c r="F176" s="45"/>
    </row>
    <row r="177" spans="1:6" ht="24">
      <c r="A177" s="210" t="s">
        <v>94</v>
      </c>
      <c r="B177" s="211"/>
      <c r="C177" s="211"/>
      <c r="D177" s="211"/>
      <c r="E177" s="211"/>
      <c r="F177" s="212"/>
    </row>
    <row r="178" spans="1:6" ht="24">
      <c r="A178" s="50" t="s">
        <v>108</v>
      </c>
      <c r="B178" s="200" t="s">
        <v>175</v>
      </c>
      <c r="C178" s="200"/>
      <c r="D178" s="200"/>
      <c r="E178" s="200"/>
      <c r="F178" s="201"/>
    </row>
    <row r="179" spans="1:6" ht="24">
      <c r="A179" s="215" t="s">
        <v>176</v>
      </c>
      <c r="B179" s="200"/>
      <c r="C179" s="200"/>
      <c r="D179" s="200"/>
      <c r="E179" s="200"/>
      <c r="F179" s="201"/>
    </row>
    <row r="180" spans="1:6" ht="24">
      <c r="A180" s="207" t="s">
        <v>177</v>
      </c>
      <c r="B180" s="208"/>
      <c r="C180" s="208"/>
      <c r="D180" s="208"/>
      <c r="E180" s="208"/>
      <c r="F180" s="209"/>
    </row>
    <row r="181" spans="1:6" ht="24">
      <c r="A181" s="207" t="s">
        <v>207</v>
      </c>
      <c r="B181" s="208"/>
      <c r="C181" s="60"/>
      <c r="D181" s="63"/>
      <c r="E181" s="60"/>
      <c r="F181" s="71"/>
    </row>
    <row r="182" spans="1:6" ht="24">
      <c r="A182" s="50">
        <v>1</v>
      </c>
      <c r="B182" s="53" t="s">
        <v>150</v>
      </c>
      <c r="C182" s="82" t="s">
        <v>109</v>
      </c>
      <c r="D182" s="83"/>
      <c r="E182" s="84">
        <v>4534980</v>
      </c>
      <c r="F182" s="85" t="s">
        <v>110</v>
      </c>
    </row>
    <row r="183" spans="1:7" ht="24">
      <c r="A183" s="50">
        <v>2</v>
      </c>
      <c r="B183" s="53" t="s">
        <v>111</v>
      </c>
      <c r="C183" s="82" t="s">
        <v>109</v>
      </c>
      <c r="D183" s="83"/>
      <c r="E183" s="84">
        <v>1923420</v>
      </c>
      <c r="F183" s="85" t="s">
        <v>110</v>
      </c>
      <c r="G183" s="84">
        <v>5169540</v>
      </c>
    </row>
    <row r="184" spans="1:7" ht="24">
      <c r="A184" s="50">
        <v>3</v>
      </c>
      <c r="B184" s="53" t="s">
        <v>112</v>
      </c>
      <c r="C184" s="82" t="s">
        <v>109</v>
      </c>
      <c r="D184" s="83"/>
      <c r="E184" s="84">
        <v>2635184</v>
      </c>
      <c r="F184" s="85" t="s">
        <v>110</v>
      </c>
      <c r="G184" s="84">
        <v>1314840</v>
      </c>
    </row>
    <row r="185" spans="1:7" ht="24">
      <c r="A185" s="50">
        <v>4</v>
      </c>
      <c r="B185" s="53" t="s">
        <v>113</v>
      </c>
      <c r="C185" s="82" t="s">
        <v>109</v>
      </c>
      <c r="D185" s="83"/>
      <c r="E185" s="84">
        <v>145000</v>
      </c>
      <c r="F185" s="85" t="s">
        <v>110</v>
      </c>
      <c r="G185" s="84">
        <v>2407332</v>
      </c>
    </row>
    <row r="186" spans="1:7" ht="24">
      <c r="A186" s="50">
        <v>5</v>
      </c>
      <c r="B186" s="53" t="s">
        <v>114</v>
      </c>
      <c r="C186" s="82" t="s">
        <v>109</v>
      </c>
      <c r="D186" s="83"/>
      <c r="E186" s="84">
        <v>466800</v>
      </c>
      <c r="F186" s="85" t="s">
        <v>110</v>
      </c>
      <c r="G186" s="84">
        <v>159800</v>
      </c>
    </row>
    <row r="187" spans="1:7" ht="24">
      <c r="A187" s="50">
        <v>6</v>
      </c>
      <c r="B187" s="53" t="s">
        <v>115</v>
      </c>
      <c r="C187" s="82" t="s">
        <v>109</v>
      </c>
      <c r="D187" s="83"/>
      <c r="E187" s="84" t="s">
        <v>158</v>
      </c>
      <c r="F187" s="85" t="s">
        <v>110</v>
      </c>
      <c r="G187" s="84">
        <v>509200</v>
      </c>
    </row>
    <row r="188" spans="1:7" ht="24">
      <c r="A188" s="50">
        <v>7</v>
      </c>
      <c r="B188" s="53" t="s">
        <v>116</v>
      </c>
      <c r="C188" s="82" t="s">
        <v>109</v>
      </c>
      <c r="D188" s="83"/>
      <c r="E188" s="84">
        <v>87000</v>
      </c>
      <c r="F188" s="85" t="s">
        <v>110</v>
      </c>
      <c r="G188" s="84" t="s">
        <v>158</v>
      </c>
    </row>
    <row r="189" spans="1:7" ht="24">
      <c r="A189" s="50">
        <v>8</v>
      </c>
      <c r="B189" s="53" t="s">
        <v>178</v>
      </c>
      <c r="C189" s="82" t="s">
        <v>109</v>
      </c>
      <c r="D189" s="83"/>
      <c r="E189" s="84">
        <v>20000</v>
      </c>
      <c r="F189" s="85" t="s">
        <v>110</v>
      </c>
      <c r="G189" s="84">
        <v>107000</v>
      </c>
    </row>
    <row r="190" spans="1:7" ht="24">
      <c r="A190" s="50">
        <v>9</v>
      </c>
      <c r="B190" s="53" t="s">
        <v>118</v>
      </c>
      <c r="C190" s="82" t="s">
        <v>109</v>
      </c>
      <c r="D190" s="83"/>
      <c r="E190" s="84">
        <v>134400</v>
      </c>
      <c r="F190" s="85" t="s">
        <v>110</v>
      </c>
      <c r="G190" s="84" t="s">
        <v>158</v>
      </c>
    </row>
    <row r="191" spans="1:7" ht="24">
      <c r="A191" s="50">
        <v>10</v>
      </c>
      <c r="B191" s="53" t="s">
        <v>179</v>
      </c>
      <c r="C191" s="82" t="s">
        <v>109</v>
      </c>
      <c r="D191" s="83"/>
      <c r="E191" s="84">
        <v>9500</v>
      </c>
      <c r="F191" s="85" t="s">
        <v>110</v>
      </c>
      <c r="G191" s="84">
        <v>138000</v>
      </c>
    </row>
    <row r="192" spans="1:7" ht="24">
      <c r="A192" s="50">
        <v>11</v>
      </c>
      <c r="B192" s="53" t="s">
        <v>120</v>
      </c>
      <c r="C192" s="82" t="s">
        <v>109</v>
      </c>
      <c r="D192" s="83"/>
      <c r="E192" s="84">
        <v>1502260</v>
      </c>
      <c r="F192" s="85" t="s">
        <v>110</v>
      </c>
      <c r="G192" s="84" t="s">
        <v>158</v>
      </c>
    </row>
    <row r="193" spans="1:7" ht="24">
      <c r="A193" s="50">
        <v>12</v>
      </c>
      <c r="B193" s="53" t="s">
        <v>121</v>
      </c>
      <c r="C193" s="82" t="s">
        <v>109</v>
      </c>
      <c r="D193" s="83"/>
      <c r="E193" s="84">
        <v>370000</v>
      </c>
      <c r="F193" s="85" t="s">
        <v>110</v>
      </c>
      <c r="G193" s="84">
        <v>800823</v>
      </c>
    </row>
    <row r="194" spans="1:7" ht="24">
      <c r="A194" s="50">
        <v>13</v>
      </c>
      <c r="B194" s="53" t="s">
        <v>93</v>
      </c>
      <c r="C194" s="82" t="s">
        <v>109</v>
      </c>
      <c r="D194" s="83"/>
      <c r="E194" s="84" t="s">
        <v>158</v>
      </c>
      <c r="F194" s="85" t="s">
        <v>110</v>
      </c>
      <c r="G194" s="84">
        <v>305000</v>
      </c>
    </row>
    <row r="195" spans="1:7" ht="24">
      <c r="A195" s="50">
        <v>14</v>
      </c>
      <c r="B195" s="53" t="s">
        <v>169</v>
      </c>
      <c r="C195" s="82" t="s">
        <v>109</v>
      </c>
      <c r="D195" s="83"/>
      <c r="E195" s="84">
        <v>640000</v>
      </c>
      <c r="F195" s="85" t="s">
        <v>110</v>
      </c>
      <c r="G195" s="84">
        <v>400000</v>
      </c>
    </row>
    <row r="196" spans="1:7" ht="24">
      <c r="A196" s="50"/>
      <c r="B196" s="53" t="s">
        <v>122</v>
      </c>
      <c r="C196" s="82"/>
      <c r="D196" s="83"/>
      <c r="E196" s="82">
        <v>12468544</v>
      </c>
      <c r="F196" s="85"/>
      <c r="G196" s="84">
        <v>231562</v>
      </c>
    </row>
    <row r="197" spans="1:7" ht="24">
      <c r="A197" s="50"/>
      <c r="B197" s="54" t="s">
        <v>123</v>
      </c>
      <c r="C197" s="82"/>
      <c r="D197" s="83"/>
      <c r="E197" s="82"/>
      <c r="F197" s="85"/>
      <c r="G197" s="91">
        <f>SUM(G183:G196)</f>
        <v>11543097</v>
      </c>
    </row>
    <row r="198" spans="1:6" ht="24">
      <c r="A198" s="70"/>
      <c r="B198" s="86" t="s">
        <v>124</v>
      </c>
      <c r="C198" s="87"/>
      <c r="D198" s="88"/>
      <c r="E198" s="90">
        <v>38.96</v>
      </c>
      <c r="F198" s="89"/>
    </row>
    <row r="199" spans="1:6" ht="24">
      <c r="A199" s="55"/>
      <c r="B199" s="55"/>
      <c r="C199" s="82"/>
      <c r="D199" s="83"/>
      <c r="E199" s="92"/>
      <c r="F199" s="82"/>
    </row>
    <row r="200" spans="1:6" ht="24">
      <c r="A200" s="190" t="s">
        <v>135</v>
      </c>
      <c r="B200" s="190"/>
      <c r="C200" s="190"/>
      <c r="D200" s="190"/>
      <c r="E200" s="190"/>
      <c r="F200" s="190"/>
    </row>
    <row r="201" spans="1:6" ht="24">
      <c r="A201" s="206" t="s">
        <v>180</v>
      </c>
      <c r="B201" s="206"/>
      <c r="C201" s="206"/>
      <c r="D201" s="206"/>
      <c r="E201" s="206"/>
      <c r="F201" s="206"/>
    </row>
    <row r="202" spans="1:7" ht="24">
      <c r="A202" s="192" t="s">
        <v>125</v>
      </c>
      <c r="B202" s="192"/>
      <c r="C202" s="194" t="s">
        <v>143</v>
      </c>
      <c r="D202" s="151" t="s">
        <v>144</v>
      </c>
      <c r="E202" s="44" t="s">
        <v>126</v>
      </c>
      <c r="F202" s="195" t="s">
        <v>3</v>
      </c>
      <c r="G202" s="11"/>
    </row>
    <row r="203" spans="1:7" s="11" customFormat="1" ht="24">
      <c r="A203" s="193"/>
      <c r="B203" s="193"/>
      <c r="C203" s="192"/>
      <c r="D203" s="150" t="s">
        <v>145</v>
      </c>
      <c r="E203" s="168" t="s">
        <v>127</v>
      </c>
      <c r="F203" s="192"/>
      <c r="G203" s="142"/>
    </row>
    <row r="204" spans="1:7" s="11" customFormat="1" ht="24">
      <c r="A204" s="169">
        <v>1</v>
      </c>
      <c r="B204" s="53" t="s">
        <v>181</v>
      </c>
      <c r="C204" s="179">
        <v>10000</v>
      </c>
      <c r="D204" s="67" t="s">
        <v>163</v>
      </c>
      <c r="E204" s="67" t="s">
        <v>128</v>
      </c>
      <c r="F204" s="152"/>
      <c r="G204" s="143"/>
    </row>
    <row r="205" spans="1:7" ht="24">
      <c r="A205" s="157">
        <v>2</v>
      </c>
      <c r="B205" s="53" t="s">
        <v>182</v>
      </c>
      <c r="C205" s="180">
        <v>3510</v>
      </c>
      <c r="D205" s="50" t="s">
        <v>163</v>
      </c>
      <c r="E205" s="50" t="s">
        <v>128</v>
      </c>
      <c r="F205" s="153"/>
      <c r="G205" s="163">
        <v>5600</v>
      </c>
    </row>
    <row r="206" spans="1:7" ht="24">
      <c r="A206" s="157">
        <v>3</v>
      </c>
      <c r="B206" s="53" t="s">
        <v>196</v>
      </c>
      <c r="C206" s="180">
        <v>50000</v>
      </c>
      <c r="D206" s="50" t="s">
        <v>163</v>
      </c>
      <c r="E206" s="50" t="s">
        <v>128</v>
      </c>
      <c r="F206" s="153"/>
      <c r="G206" s="164">
        <v>7500</v>
      </c>
    </row>
    <row r="207" spans="1:7" ht="24">
      <c r="A207" s="157">
        <v>4</v>
      </c>
      <c r="B207" s="53" t="s">
        <v>183</v>
      </c>
      <c r="C207" s="180">
        <v>20000</v>
      </c>
      <c r="D207" s="50" t="s">
        <v>163</v>
      </c>
      <c r="E207" s="50" t="s">
        <v>128</v>
      </c>
      <c r="F207" s="153"/>
      <c r="G207" s="164">
        <v>1500</v>
      </c>
    </row>
    <row r="208" spans="1:7" ht="24">
      <c r="A208" s="157">
        <v>5</v>
      </c>
      <c r="B208" s="53" t="s">
        <v>184</v>
      </c>
      <c r="C208" s="180">
        <v>12000</v>
      </c>
      <c r="D208" s="50" t="s">
        <v>163</v>
      </c>
      <c r="E208" s="50" t="s">
        <v>128</v>
      </c>
      <c r="F208" s="153"/>
      <c r="G208" s="164">
        <v>4500</v>
      </c>
    </row>
    <row r="209" spans="1:7" ht="24">
      <c r="A209" s="157">
        <v>6</v>
      </c>
      <c r="B209" s="53" t="s">
        <v>186</v>
      </c>
      <c r="C209" s="154">
        <v>2400</v>
      </c>
      <c r="D209" s="155" t="s">
        <v>163</v>
      </c>
      <c r="E209" s="184" t="s">
        <v>166</v>
      </c>
      <c r="F209" s="156"/>
      <c r="G209" s="164">
        <v>5000</v>
      </c>
    </row>
    <row r="210" spans="1:7" ht="24">
      <c r="A210" s="157">
        <v>7</v>
      </c>
      <c r="B210" s="53" t="s">
        <v>185</v>
      </c>
      <c r="C210" s="154">
        <v>3000</v>
      </c>
      <c r="D210" s="155" t="s">
        <v>163</v>
      </c>
      <c r="E210" s="184" t="s">
        <v>167</v>
      </c>
      <c r="F210" s="156"/>
      <c r="G210" s="165"/>
    </row>
    <row r="211" spans="1:7" ht="24">
      <c r="A211" s="157">
        <v>8</v>
      </c>
      <c r="B211" s="53" t="s">
        <v>187</v>
      </c>
      <c r="C211" s="154">
        <v>4276</v>
      </c>
      <c r="D211" s="155" t="s">
        <v>168</v>
      </c>
      <c r="E211" s="184" t="s">
        <v>164</v>
      </c>
      <c r="F211" s="156"/>
      <c r="G211" s="165">
        <v>28000</v>
      </c>
    </row>
    <row r="212" spans="1:7" ht="24">
      <c r="A212" s="157">
        <v>9</v>
      </c>
      <c r="B212" s="53" t="s">
        <v>188</v>
      </c>
      <c r="C212" s="154">
        <v>7500</v>
      </c>
      <c r="D212" s="155" t="s">
        <v>168</v>
      </c>
      <c r="E212" s="184" t="s">
        <v>164</v>
      </c>
      <c r="F212" s="156"/>
      <c r="G212" s="165">
        <v>28000</v>
      </c>
    </row>
    <row r="213" spans="1:7" ht="24">
      <c r="A213" s="157">
        <v>10</v>
      </c>
      <c r="B213" s="53" t="s">
        <v>189</v>
      </c>
      <c r="C213" s="154">
        <v>34000</v>
      </c>
      <c r="D213" s="155" t="s">
        <v>129</v>
      </c>
      <c r="E213" s="184" t="s">
        <v>165</v>
      </c>
      <c r="F213" s="172"/>
      <c r="G213" s="165">
        <v>3300</v>
      </c>
    </row>
    <row r="214" spans="1:6" ht="24">
      <c r="A214" s="157">
        <v>11</v>
      </c>
      <c r="B214" s="53" t="s">
        <v>190</v>
      </c>
      <c r="C214" s="154">
        <v>10000</v>
      </c>
      <c r="D214" s="155" t="s">
        <v>129</v>
      </c>
      <c r="E214" s="184" t="s">
        <v>165</v>
      </c>
      <c r="F214" s="172"/>
    </row>
    <row r="215" spans="1:6" ht="24">
      <c r="A215" s="157">
        <v>12</v>
      </c>
      <c r="B215" s="53" t="s">
        <v>191</v>
      </c>
      <c r="C215" s="156">
        <v>75000</v>
      </c>
      <c r="D215" s="155" t="s">
        <v>129</v>
      </c>
      <c r="E215" s="184" t="s">
        <v>165</v>
      </c>
      <c r="F215" s="172"/>
    </row>
    <row r="216" spans="1:6" ht="24">
      <c r="A216" s="157">
        <v>13</v>
      </c>
      <c r="B216" s="53" t="s">
        <v>197</v>
      </c>
      <c r="C216" s="156">
        <v>569900</v>
      </c>
      <c r="D216" s="155" t="s">
        <v>199</v>
      </c>
      <c r="E216" s="184" t="s">
        <v>164</v>
      </c>
      <c r="F216" s="172"/>
    </row>
    <row r="217" spans="1:6" ht="24">
      <c r="A217" s="157"/>
      <c r="B217" s="171" t="s">
        <v>198</v>
      </c>
      <c r="C217" s="156"/>
      <c r="D217" s="155"/>
      <c r="E217" s="184"/>
      <c r="F217" s="172"/>
    </row>
    <row r="218" spans="1:6" ht="24">
      <c r="A218" s="157">
        <v>14</v>
      </c>
      <c r="B218" s="171" t="s">
        <v>200</v>
      </c>
      <c r="C218" s="181">
        <v>390600</v>
      </c>
      <c r="D218" s="155" t="s">
        <v>199</v>
      </c>
      <c r="E218" s="184" t="s">
        <v>164</v>
      </c>
      <c r="F218" s="172"/>
    </row>
    <row r="219" spans="1:7" ht="24">
      <c r="A219" s="170"/>
      <c r="B219" s="53" t="s">
        <v>201</v>
      </c>
      <c r="C219" s="156"/>
      <c r="D219" s="155"/>
      <c r="E219" s="184"/>
      <c r="F219" s="172"/>
      <c r="G219" s="11"/>
    </row>
    <row r="220" spans="1:7" ht="24">
      <c r="A220" s="157">
        <v>15</v>
      </c>
      <c r="B220" s="171" t="s">
        <v>202</v>
      </c>
      <c r="C220" s="181">
        <v>506200</v>
      </c>
      <c r="D220" s="155" t="s">
        <v>199</v>
      </c>
      <c r="E220" s="184" t="s">
        <v>164</v>
      </c>
      <c r="F220" s="166"/>
      <c r="G220" s="11"/>
    </row>
    <row r="221" spans="1:7" ht="24">
      <c r="A221" s="157"/>
      <c r="B221" s="171" t="s">
        <v>203</v>
      </c>
      <c r="C221" s="156"/>
      <c r="D221" s="155"/>
      <c r="E221" s="184"/>
      <c r="F221" s="166"/>
      <c r="G221" s="11"/>
    </row>
    <row r="222" spans="1:7" ht="24">
      <c r="A222" s="157">
        <v>16</v>
      </c>
      <c r="B222" s="171" t="s">
        <v>204</v>
      </c>
      <c r="C222" s="181">
        <v>471700</v>
      </c>
      <c r="D222" s="155" t="s">
        <v>199</v>
      </c>
      <c r="E222" s="184" t="s">
        <v>164</v>
      </c>
      <c r="F222" s="187"/>
      <c r="G222" s="160">
        <v>3250</v>
      </c>
    </row>
    <row r="223" spans="1:7" ht="24">
      <c r="A223" s="170"/>
      <c r="B223" s="53"/>
      <c r="C223" s="156"/>
      <c r="D223" s="155"/>
      <c r="E223" s="184"/>
      <c r="F223" s="187"/>
      <c r="G223" s="160">
        <v>35200</v>
      </c>
    </row>
    <row r="224" spans="1:7" ht="24">
      <c r="A224" s="169"/>
      <c r="B224" s="177" t="s">
        <v>99</v>
      </c>
      <c r="C224" s="174"/>
      <c r="D224" s="173"/>
      <c r="E224" s="185"/>
      <c r="F224" s="187"/>
      <c r="G224" s="160">
        <v>3900</v>
      </c>
    </row>
    <row r="225" spans="1:7" ht="24">
      <c r="A225" s="170"/>
      <c r="B225" s="178" t="s">
        <v>107</v>
      </c>
      <c r="C225" s="176">
        <f>SUM(C204:C224)</f>
        <v>2170086</v>
      </c>
      <c r="D225" s="175"/>
      <c r="E225" s="186"/>
      <c r="F225" s="188"/>
      <c r="G225" s="160">
        <v>3300</v>
      </c>
    </row>
    <row r="226" spans="6:7" ht="24">
      <c r="F226" s="159"/>
      <c r="G226" s="160">
        <v>9309</v>
      </c>
    </row>
    <row r="227" spans="6:7" ht="24">
      <c r="F227" s="159"/>
      <c r="G227" s="160">
        <v>765000</v>
      </c>
    </row>
    <row r="228" spans="6:7" ht="24">
      <c r="F228" s="159"/>
      <c r="G228" s="160"/>
    </row>
    <row r="229" spans="6:7" ht="24">
      <c r="F229" s="159"/>
      <c r="G229" s="160"/>
    </row>
    <row r="230" spans="6:7" ht="24">
      <c r="F230" s="159"/>
      <c r="G230" s="160">
        <v>290000</v>
      </c>
    </row>
    <row r="231" spans="6:7" ht="24">
      <c r="F231" s="159"/>
      <c r="G231" s="160"/>
    </row>
    <row r="232" spans="6:7" ht="24">
      <c r="F232" s="159"/>
      <c r="G232" s="160"/>
    </row>
    <row r="233" spans="6:7" ht="24">
      <c r="F233" s="159"/>
      <c r="G233" s="160"/>
    </row>
    <row r="234" spans="6:7" ht="23.25">
      <c r="F234" s="159"/>
      <c r="G234" s="143"/>
    </row>
    <row r="235" spans="6:7" ht="23.25">
      <c r="F235" s="159"/>
      <c r="G235" s="143"/>
    </row>
    <row r="236" spans="6:7" ht="23.25">
      <c r="F236" s="159"/>
      <c r="G236" s="143"/>
    </row>
    <row r="237" spans="6:7" ht="23.25">
      <c r="F237" s="145"/>
      <c r="G237" s="143"/>
    </row>
    <row r="238" spans="6:7" ht="24">
      <c r="F238" s="145"/>
      <c r="G238" s="144">
        <v>295449</v>
      </c>
    </row>
    <row r="239" spans="6:7" ht="24">
      <c r="F239" s="145"/>
      <c r="G239" s="144"/>
    </row>
    <row r="240" spans="6:7" ht="24">
      <c r="F240" s="145"/>
      <c r="G240" s="144">
        <v>321000</v>
      </c>
    </row>
    <row r="241" spans="6:7" ht="24">
      <c r="F241" s="147"/>
      <c r="G241" s="144"/>
    </row>
    <row r="242" spans="6:7" ht="24">
      <c r="F242" s="148"/>
      <c r="G242" s="144"/>
    </row>
    <row r="243" spans="6:7" ht="24">
      <c r="F243" s="148"/>
      <c r="G243" s="144">
        <v>100000</v>
      </c>
    </row>
    <row r="244" spans="6:7" ht="24">
      <c r="F244" s="15"/>
      <c r="G244" s="144"/>
    </row>
    <row r="245" ht="24">
      <c r="G245" s="144">
        <v>60000</v>
      </c>
    </row>
    <row r="246" ht="24">
      <c r="G246" s="144"/>
    </row>
    <row r="247" ht="24">
      <c r="G247" s="144">
        <v>35000</v>
      </c>
    </row>
    <row r="248" ht="24">
      <c r="G248" s="144"/>
    </row>
    <row r="249" ht="24">
      <c r="G249" s="144">
        <v>40000</v>
      </c>
    </row>
    <row r="250" ht="24">
      <c r="G250" s="144">
        <v>3500</v>
      </c>
    </row>
    <row r="251" ht="24">
      <c r="G251" s="144">
        <v>6500</v>
      </c>
    </row>
    <row r="252" ht="24">
      <c r="G252" s="144">
        <v>5000</v>
      </c>
    </row>
    <row r="253" ht="24">
      <c r="G253" s="144">
        <v>6000</v>
      </c>
    </row>
    <row r="254" ht="24">
      <c r="G254" s="144">
        <v>100000</v>
      </c>
    </row>
    <row r="255" ht="23.25">
      <c r="G255" s="146"/>
    </row>
    <row r="256" ht="23.25">
      <c r="G256" s="146">
        <v>100000</v>
      </c>
    </row>
    <row r="257" ht="23.25">
      <c r="G257" s="146"/>
    </row>
    <row r="258" ht="23.25">
      <c r="G258" s="146">
        <v>72000</v>
      </c>
    </row>
    <row r="259" ht="23.25">
      <c r="G259" s="146"/>
    </row>
    <row r="260" ht="23.25">
      <c r="G260" s="143"/>
    </row>
    <row r="261" ht="23.25">
      <c r="G261" s="143"/>
    </row>
    <row r="262" ht="23.25">
      <c r="G262" s="143"/>
    </row>
    <row r="263" ht="23.25">
      <c r="G263" s="143"/>
    </row>
    <row r="264" ht="23.25">
      <c r="G264" s="143"/>
    </row>
    <row r="265" ht="23.25">
      <c r="G265" s="149">
        <f>SUM(G205:G264)</f>
        <v>2337808</v>
      </c>
    </row>
    <row r="266" ht="23.25">
      <c r="G266" s="143"/>
    </row>
    <row r="268" ht="23.25">
      <c r="G268" s="11"/>
    </row>
    <row r="269" spans="1:7" s="11" customFormat="1" ht="23.25">
      <c r="A269" s="10"/>
      <c r="C269" s="12"/>
      <c r="D269" s="13"/>
      <c r="E269" s="12"/>
      <c r="F269" s="12"/>
      <c r="G269" s="9"/>
    </row>
  </sheetData>
  <sheetProtection/>
  <mergeCells count="40">
    <mergeCell ref="A3:B5"/>
    <mergeCell ref="A7:B7"/>
    <mergeCell ref="A24:B24"/>
    <mergeCell ref="A57:B57"/>
    <mergeCell ref="A34:F34"/>
    <mergeCell ref="A23:B23"/>
    <mergeCell ref="A35:B37"/>
    <mergeCell ref="A67:F67"/>
    <mergeCell ref="A78:B78"/>
    <mergeCell ref="A102:B104"/>
    <mergeCell ref="C98:F98"/>
    <mergeCell ref="F102:F104"/>
    <mergeCell ref="A100:F100"/>
    <mergeCell ref="A68:B70"/>
    <mergeCell ref="A71:B71"/>
    <mergeCell ref="A134:F134"/>
    <mergeCell ref="A166:F166"/>
    <mergeCell ref="A136:B138"/>
    <mergeCell ref="F136:F138"/>
    <mergeCell ref="A105:B105"/>
    <mergeCell ref="A108:B108"/>
    <mergeCell ref="A116:B116"/>
    <mergeCell ref="A120:B120"/>
    <mergeCell ref="A200:F200"/>
    <mergeCell ref="A201:F201"/>
    <mergeCell ref="A180:F180"/>
    <mergeCell ref="A181:B181"/>
    <mergeCell ref="A177:F177"/>
    <mergeCell ref="C170:D170"/>
    <mergeCell ref="A179:F179"/>
    <mergeCell ref="A1:F1"/>
    <mergeCell ref="A202:B203"/>
    <mergeCell ref="C202:C203"/>
    <mergeCell ref="F202:F203"/>
    <mergeCell ref="A168:B169"/>
    <mergeCell ref="C171:D171"/>
    <mergeCell ref="C172:D172"/>
    <mergeCell ref="C173:D173"/>
    <mergeCell ref="B178:F178"/>
    <mergeCell ref="C168:D169"/>
  </mergeCells>
  <printOptions horizontalCentered="1" verticalCentered="1"/>
  <pageMargins left="0.64" right="0.43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4.57421875" style="19" customWidth="1"/>
    <col min="2" max="2" width="29.7109375" style="19" customWidth="1"/>
    <col min="3" max="3" width="11.8515625" style="19" customWidth="1"/>
    <col min="4" max="4" width="12.00390625" style="19" customWidth="1"/>
    <col min="5" max="5" width="11.7109375" style="19" customWidth="1"/>
    <col min="6" max="6" width="12.00390625" style="19" customWidth="1"/>
    <col min="7" max="7" width="12.140625" style="19" customWidth="1"/>
    <col min="8" max="8" width="11.8515625" style="19" customWidth="1"/>
    <col min="9" max="9" width="9.8515625" style="19" customWidth="1"/>
    <col min="10" max="10" width="11.8515625" style="26" customWidth="1"/>
  </cols>
  <sheetData>
    <row r="1" spans="1:10" s="9" customFormat="1" ht="23.25">
      <c r="A1" s="248" t="s">
        <v>95</v>
      </c>
      <c r="B1" s="249"/>
      <c r="C1" s="249"/>
      <c r="D1" s="249"/>
      <c r="E1" s="249"/>
      <c r="F1" s="249"/>
      <c r="G1" s="249"/>
      <c r="H1" s="249"/>
      <c r="I1" s="249"/>
      <c r="J1" s="250"/>
    </row>
    <row r="2" spans="1:10" s="28" customFormat="1" ht="23.25">
      <c r="A2" s="244" t="s">
        <v>96</v>
      </c>
      <c r="B2" s="244"/>
      <c r="C2" s="21" t="s">
        <v>128</v>
      </c>
      <c r="D2" s="23" t="s">
        <v>138</v>
      </c>
      <c r="E2" s="18" t="s">
        <v>139</v>
      </c>
      <c r="F2" s="18" t="s">
        <v>140</v>
      </c>
      <c r="G2" s="18" t="s">
        <v>141</v>
      </c>
      <c r="H2" s="18" t="s">
        <v>129</v>
      </c>
      <c r="I2" s="18" t="s">
        <v>142</v>
      </c>
      <c r="J2" s="27" t="s">
        <v>99</v>
      </c>
    </row>
    <row r="3" spans="1:10" s="9" customFormat="1" ht="23.25">
      <c r="A3" s="14">
        <v>1</v>
      </c>
      <c r="B3" s="16" t="s">
        <v>97</v>
      </c>
      <c r="C3" s="36">
        <v>740160</v>
      </c>
      <c r="D3" s="32">
        <v>504000</v>
      </c>
      <c r="E3" s="33">
        <v>825840</v>
      </c>
      <c r="F3" s="33">
        <v>902040</v>
      </c>
      <c r="G3" s="33">
        <v>372720</v>
      </c>
      <c r="H3" s="36">
        <v>486480</v>
      </c>
      <c r="I3" s="33">
        <v>572360</v>
      </c>
      <c r="J3" s="34">
        <f aca="true" t="shared" si="0" ref="J3:J16">SUM(C3,D3,E3,F3,G3,H3:I3)</f>
        <v>4403600</v>
      </c>
    </row>
    <row r="4" spans="1:10" s="9" customFormat="1" ht="23.25">
      <c r="A4" s="14">
        <v>2</v>
      </c>
      <c r="B4" s="16" t="s">
        <v>111</v>
      </c>
      <c r="C4" s="36">
        <v>489480</v>
      </c>
      <c r="D4" s="32" t="s">
        <v>108</v>
      </c>
      <c r="E4" s="33" t="s">
        <v>108</v>
      </c>
      <c r="F4" s="33">
        <v>115080</v>
      </c>
      <c r="G4" s="33">
        <v>440640</v>
      </c>
      <c r="H4" s="36" t="s">
        <v>108</v>
      </c>
      <c r="I4" s="33">
        <v>125280</v>
      </c>
      <c r="J4" s="34">
        <f t="shared" si="0"/>
        <v>1170480</v>
      </c>
    </row>
    <row r="5" spans="1:10" s="9" customFormat="1" ht="23.25">
      <c r="A5" s="14">
        <v>3</v>
      </c>
      <c r="B5" s="16" t="s">
        <v>112</v>
      </c>
      <c r="C5" s="36">
        <v>286200</v>
      </c>
      <c r="D5" s="32">
        <v>60960</v>
      </c>
      <c r="E5" s="33">
        <v>494040</v>
      </c>
      <c r="F5" s="33">
        <v>222240</v>
      </c>
      <c r="G5" s="33">
        <v>751080</v>
      </c>
      <c r="H5" s="36">
        <v>313920</v>
      </c>
      <c r="I5" s="33">
        <v>60960</v>
      </c>
      <c r="J5" s="34">
        <f t="shared" si="0"/>
        <v>2189400</v>
      </c>
    </row>
    <row r="6" spans="1:10" s="9" customFormat="1" ht="23.25">
      <c r="A6" s="14">
        <v>4</v>
      </c>
      <c r="B6" s="16" t="s">
        <v>113</v>
      </c>
      <c r="C6" s="36">
        <v>50000</v>
      </c>
      <c r="D6" s="32">
        <v>10000</v>
      </c>
      <c r="E6" s="33">
        <v>25000</v>
      </c>
      <c r="F6" s="33">
        <v>30000</v>
      </c>
      <c r="G6" s="33">
        <v>15000</v>
      </c>
      <c r="H6" s="36">
        <v>15000</v>
      </c>
      <c r="I6" s="33">
        <v>15000</v>
      </c>
      <c r="J6" s="34">
        <f t="shared" si="0"/>
        <v>160000</v>
      </c>
    </row>
    <row r="7" spans="1:10" s="9" customFormat="1" ht="23.25">
      <c r="A7" s="14">
        <v>5</v>
      </c>
      <c r="B7" s="16" t="s">
        <v>114</v>
      </c>
      <c r="C7" s="36">
        <v>106800</v>
      </c>
      <c r="D7" s="32">
        <v>42600</v>
      </c>
      <c r="E7" s="33">
        <v>77400</v>
      </c>
      <c r="F7" s="33">
        <v>114000</v>
      </c>
      <c r="G7" s="33">
        <v>54000</v>
      </c>
      <c r="H7" s="36">
        <v>55200</v>
      </c>
      <c r="I7" s="33">
        <v>23400</v>
      </c>
      <c r="J7" s="34">
        <f t="shared" si="0"/>
        <v>473400</v>
      </c>
    </row>
    <row r="8" spans="1:10" s="9" customFormat="1" ht="23.25">
      <c r="A8" s="14">
        <v>6</v>
      </c>
      <c r="B8" s="16" t="s">
        <v>115</v>
      </c>
      <c r="C8" s="35" t="s">
        <v>108</v>
      </c>
      <c r="D8" s="32" t="s">
        <v>108</v>
      </c>
      <c r="E8" s="35" t="s">
        <v>108</v>
      </c>
      <c r="F8" s="35" t="s">
        <v>108</v>
      </c>
      <c r="G8" s="35" t="s">
        <v>108</v>
      </c>
      <c r="H8" s="35" t="s">
        <v>108</v>
      </c>
      <c r="I8" s="35" t="s">
        <v>108</v>
      </c>
      <c r="J8" s="34">
        <f t="shared" si="0"/>
        <v>0</v>
      </c>
    </row>
    <row r="9" spans="1:10" s="9" customFormat="1" ht="23.25">
      <c r="A9" s="14">
        <v>7</v>
      </c>
      <c r="B9" s="16" t="s">
        <v>116</v>
      </c>
      <c r="C9" s="36">
        <v>20000</v>
      </c>
      <c r="D9" s="32">
        <v>15000</v>
      </c>
      <c r="E9" s="33">
        <v>12000</v>
      </c>
      <c r="F9" s="33">
        <v>20000</v>
      </c>
      <c r="G9" s="33">
        <v>10000</v>
      </c>
      <c r="H9" s="35" t="s">
        <v>108</v>
      </c>
      <c r="I9" s="35" t="s">
        <v>108</v>
      </c>
      <c r="J9" s="34">
        <f t="shared" si="0"/>
        <v>77000</v>
      </c>
    </row>
    <row r="10" spans="1:10" s="9" customFormat="1" ht="23.25">
      <c r="A10" s="14">
        <v>8</v>
      </c>
      <c r="B10" s="16" t="s">
        <v>117</v>
      </c>
      <c r="C10" s="36" t="s">
        <v>108</v>
      </c>
      <c r="D10" s="32" t="s">
        <v>108</v>
      </c>
      <c r="E10" s="33"/>
      <c r="F10" s="35" t="s">
        <v>108</v>
      </c>
      <c r="G10" s="35" t="s">
        <v>108</v>
      </c>
      <c r="H10" s="35" t="s">
        <v>108</v>
      </c>
      <c r="I10" s="35" t="s">
        <v>108</v>
      </c>
      <c r="J10" s="34">
        <f t="shared" si="0"/>
        <v>0</v>
      </c>
    </row>
    <row r="11" spans="1:10" s="9" customFormat="1" ht="23.25">
      <c r="A11" s="14">
        <v>9</v>
      </c>
      <c r="B11" s="16" t="s">
        <v>118</v>
      </c>
      <c r="C11" s="36">
        <v>42000</v>
      </c>
      <c r="D11" s="32" t="s">
        <v>108</v>
      </c>
      <c r="E11" s="33"/>
      <c r="F11" s="35" t="s">
        <v>108</v>
      </c>
      <c r="G11" s="35" t="s">
        <v>108</v>
      </c>
      <c r="H11" s="35" t="s">
        <v>108</v>
      </c>
      <c r="I11" s="35" t="s">
        <v>108</v>
      </c>
      <c r="J11" s="34">
        <f t="shared" si="0"/>
        <v>42000</v>
      </c>
    </row>
    <row r="12" spans="1:10" s="9" customFormat="1" ht="23.25">
      <c r="A12" s="14">
        <v>10</v>
      </c>
      <c r="B12" s="16" t="s">
        <v>119</v>
      </c>
      <c r="C12" s="35" t="s">
        <v>108</v>
      </c>
      <c r="D12" s="32" t="s">
        <v>108</v>
      </c>
      <c r="E12" s="33"/>
      <c r="F12" s="35" t="s">
        <v>108</v>
      </c>
      <c r="G12" s="35" t="s">
        <v>108</v>
      </c>
      <c r="H12" s="35" t="s">
        <v>108</v>
      </c>
      <c r="I12" s="35" t="s">
        <v>108</v>
      </c>
      <c r="J12" s="34">
        <f t="shared" si="0"/>
        <v>0</v>
      </c>
    </row>
    <row r="13" spans="1:10" s="9" customFormat="1" ht="23.25">
      <c r="A13" s="14">
        <v>11</v>
      </c>
      <c r="B13" s="16" t="s">
        <v>120</v>
      </c>
      <c r="C13" s="36">
        <v>43680</v>
      </c>
      <c r="D13" s="32">
        <v>17520</v>
      </c>
      <c r="E13" s="33">
        <v>72000</v>
      </c>
      <c r="F13" s="33">
        <v>25272</v>
      </c>
      <c r="G13" s="33">
        <v>15120</v>
      </c>
      <c r="H13" s="36">
        <v>3720</v>
      </c>
      <c r="I13" s="33">
        <v>35520</v>
      </c>
      <c r="J13" s="34">
        <f t="shared" si="0"/>
        <v>212832</v>
      </c>
    </row>
    <row r="14" spans="1:10" s="9" customFormat="1" ht="23.25">
      <c r="A14" s="14"/>
      <c r="B14" s="16"/>
      <c r="C14" s="36">
        <v>72000</v>
      </c>
      <c r="D14" s="32">
        <v>18000</v>
      </c>
      <c r="E14" s="33">
        <v>137280</v>
      </c>
      <c r="F14" s="33">
        <v>56880</v>
      </c>
      <c r="G14" s="33">
        <v>216000</v>
      </c>
      <c r="H14" s="36">
        <v>86400</v>
      </c>
      <c r="I14" s="33">
        <v>18000</v>
      </c>
      <c r="J14" s="34">
        <f t="shared" si="0"/>
        <v>604560</v>
      </c>
    </row>
    <row r="15" spans="1:10" s="9" customFormat="1" ht="23.25">
      <c r="A15" s="14">
        <v>12</v>
      </c>
      <c r="B15" s="16" t="s">
        <v>121</v>
      </c>
      <c r="C15" s="36">
        <v>268920</v>
      </c>
      <c r="D15" s="32" t="s">
        <v>108</v>
      </c>
      <c r="E15" s="33"/>
      <c r="F15" s="35" t="s">
        <v>108</v>
      </c>
      <c r="G15" s="35" t="s">
        <v>108</v>
      </c>
      <c r="H15" s="36" t="s">
        <v>108</v>
      </c>
      <c r="I15" s="35" t="s">
        <v>108</v>
      </c>
      <c r="J15" s="34">
        <f t="shared" si="0"/>
        <v>268920</v>
      </c>
    </row>
    <row r="16" spans="1:10" s="9" customFormat="1" ht="23.25">
      <c r="A16" s="14">
        <v>13</v>
      </c>
      <c r="B16" s="16" t="s">
        <v>93</v>
      </c>
      <c r="C16" s="36">
        <v>110000</v>
      </c>
      <c r="D16" s="32" t="s">
        <v>108</v>
      </c>
      <c r="E16" s="33"/>
      <c r="F16" s="33">
        <v>10000</v>
      </c>
      <c r="G16" s="33">
        <v>33000</v>
      </c>
      <c r="H16" s="36" t="s">
        <v>108</v>
      </c>
      <c r="I16" s="35" t="s">
        <v>108</v>
      </c>
      <c r="J16" s="34">
        <f t="shared" si="0"/>
        <v>153000</v>
      </c>
    </row>
    <row r="17" spans="1:10" s="9" customFormat="1" ht="23.25">
      <c r="A17" s="14"/>
      <c r="B17" s="17" t="s">
        <v>122</v>
      </c>
      <c r="C17" s="37"/>
      <c r="D17" s="31"/>
      <c r="E17" s="29"/>
      <c r="F17" s="29"/>
      <c r="G17" s="29"/>
      <c r="H17" s="37"/>
      <c r="I17" s="30"/>
      <c r="J17" s="29"/>
    </row>
    <row r="18" spans="1:10" s="9" customFormat="1" ht="23.25">
      <c r="A18" s="14"/>
      <c r="B18" s="17"/>
      <c r="C18" s="37"/>
      <c r="D18" s="31"/>
      <c r="E18" s="29"/>
      <c r="F18" s="29"/>
      <c r="G18" s="29"/>
      <c r="H18" s="37"/>
      <c r="I18" s="30"/>
      <c r="J18" s="29"/>
    </row>
    <row r="19" spans="1:10" s="9" customFormat="1" ht="23.25">
      <c r="A19" s="14"/>
      <c r="B19" s="17"/>
      <c r="C19" s="37"/>
      <c r="D19" s="31"/>
      <c r="E19" s="29"/>
      <c r="F19" s="29"/>
      <c r="G19" s="29"/>
      <c r="H19" s="37"/>
      <c r="I19" s="29"/>
      <c r="J19" s="25"/>
    </row>
    <row r="20" spans="1:10" s="9" customFormat="1" ht="0.75" customHeight="1">
      <c r="A20" s="14"/>
      <c r="B20" s="14"/>
      <c r="C20" s="20"/>
      <c r="D20" s="22"/>
      <c r="E20" s="24"/>
      <c r="F20" s="24"/>
      <c r="G20" s="24"/>
      <c r="H20" s="24"/>
      <c r="I20" s="24"/>
      <c r="J20" s="25"/>
    </row>
    <row r="21" spans="1:10" s="9" customFormat="1" ht="23.25">
      <c r="A21" s="14"/>
      <c r="B21" s="245" t="s">
        <v>123</v>
      </c>
      <c r="C21" s="246"/>
      <c r="D21" s="246"/>
      <c r="E21" s="246"/>
      <c r="F21" s="246"/>
      <c r="G21" s="246"/>
      <c r="H21" s="246"/>
      <c r="I21" s="247"/>
      <c r="J21" s="38">
        <f>SUM(J3:J20)</f>
        <v>9755192</v>
      </c>
    </row>
    <row r="22" ht="0.75" customHeight="1"/>
  </sheetData>
  <sheetProtection/>
  <mergeCells count="3">
    <mergeCell ref="A2:B2"/>
    <mergeCell ref="B21:I21"/>
    <mergeCell ref="A1:J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" t="s">
        <v>100</v>
      </c>
      <c r="C1" s="1"/>
      <c r="D1" s="5"/>
      <c r="E1" s="5"/>
    </row>
    <row r="2" spans="2:5" ht="12.75">
      <c r="B2" s="1" t="s">
        <v>101</v>
      </c>
      <c r="C2" s="1"/>
      <c r="D2" s="5"/>
      <c r="E2" s="5"/>
    </row>
    <row r="3" spans="2:5" ht="12.75">
      <c r="B3" s="2"/>
      <c r="C3" s="2"/>
      <c r="D3" s="6"/>
      <c r="E3" s="6"/>
    </row>
    <row r="4" spans="2:5" ht="38.25">
      <c r="B4" s="2" t="s">
        <v>103</v>
      </c>
      <c r="C4" s="2"/>
      <c r="D4" s="6"/>
      <c r="E4" s="6"/>
    </row>
    <row r="5" spans="2:5" ht="12.75">
      <c r="B5" s="2"/>
      <c r="C5" s="2"/>
      <c r="D5" s="6"/>
      <c r="E5" s="6"/>
    </row>
    <row r="6" spans="2:5" ht="12.75">
      <c r="B6" s="1" t="s">
        <v>104</v>
      </c>
      <c r="C6" s="1"/>
      <c r="D6" s="5"/>
      <c r="E6" s="5" t="s">
        <v>105</v>
      </c>
    </row>
    <row r="7" spans="2:5" ht="13.5" thickBot="1">
      <c r="B7" s="2"/>
      <c r="C7" s="2"/>
      <c r="D7" s="6"/>
      <c r="E7" s="6"/>
    </row>
    <row r="8" spans="2:5" ht="26.25" thickBot="1">
      <c r="B8" s="3" t="s">
        <v>106</v>
      </c>
      <c r="C8" s="4"/>
      <c r="D8" s="7"/>
      <c r="E8" s="8">
        <v>4</v>
      </c>
    </row>
    <row r="9" spans="2:5" ht="12.75">
      <c r="B9" s="2"/>
      <c r="C9" s="2"/>
      <c r="D9" s="6"/>
      <c r="E9" s="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e">
        <f>-บัญชีสรุปโครงการพัฒนา!#REF!+บัญชีสรุปโครงการพัฒนา!#REF!</f>
        <v>#REF!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KKD 2011 V.2</cp:lastModifiedBy>
  <cp:lastPrinted>2012-09-05T03:58:07Z</cp:lastPrinted>
  <dcterms:created xsi:type="dcterms:W3CDTF">2006-05-29T00:40:34Z</dcterms:created>
  <dcterms:modified xsi:type="dcterms:W3CDTF">2012-09-05T04:35:58Z</dcterms:modified>
  <cp:category/>
  <cp:version/>
  <cp:contentType/>
  <cp:contentStatus/>
</cp:coreProperties>
</file>